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390" windowHeight="8505"/>
  </bookViews>
  <sheets>
    <sheet name="Про" sheetId="1" r:id="rId1"/>
    <sheet name="Вело" sheetId="6" r:id="rId2"/>
    <sheet name="Трек" sheetId="7" r:id="rId3"/>
    <sheet name="Л-Вело" sheetId="8" r:id="rId4"/>
    <sheet name="Л-Трек" sheetId="9" r:id="rId5"/>
  </sheets>
  <calcPr calcId="125725"/>
</workbook>
</file>

<file path=xl/calcChain.xml><?xml version="1.0" encoding="utf-8"?>
<calcChain xmlns="http://schemas.openxmlformats.org/spreadsheetml/2006/main">
  <c r="CC7" i="1"/>
  <c r="CC6"/>
  <c r="CC5"/>
  <c r="BG7" i="6"/>
  <c r="BI7"/>
  <c r="AD25"/>
  <c r="AD21"/>
  <c r="AD20"/>
  <c r="BH11" i="1"/>
  <c r="AH5" i="7"/>
  <c r="AB5"/>
  <c r="CU11" i="1"/>
  <c r="BY14" i="6"/>
  <c r="BH9" i="1"/>
  <c r="BH12"/>
  <c r="BH10"/>
  <c r="AU14" i="6"/>
  <c r="AU15"/>
  <c r="AU10"/>
  <c r="AU9"/>
  <c r="AU17"/>
  <c r="AT17"/>
  <c r="AU13"/>
  <c r="AT13"/>
  <c r="AU11"/>
  <c r="AU16"/>
  <c r="AT5"/>
  <c r="AT12"/>
  <c r="AU12"/>
  <c r="BQ8" i="1"/>
  <c r="BL8" i="6"/>
  <c r="AU6"/>
  <c r="AU5"/>
  <c r="AQ13" i="1"/>
  <c r="AW11"/>
  <c r="AW15"/>
  <c r="AW5"/>
  <c r="AW7"/>
  <c r="AW6"/>
  <c r="AW10"/>
  <c r="AW12"/>
  <c r="AW9"/>
  <c r="AW8"/>
  <c r="AW4"/>
  <c r="BY15" i="6"/>
  <c r="AT15"/>
  <c r="AO15"/>
  <c r="AL15"/>
  <c r="AD15"/>
  <c r="CA15" s="1"/>
  <c r="I15"/>
  <c r="K15" s="1"/>
  <c r="Z15" s="1"/>
  <c r="CU17" i="1"/>
  <c r="CV17" s="1"/>
  <c r="BZ15" i="6" l="1"/>
  <c r="AU4"/>
  <c r="AU8"/>
  <c r="AU7"/>
  <c r="AT16"/>
  <c r="AT11"/>
  <c r="AT4"/>
  <c r="AT9"/>
  <c r="AT8"/>
  <c r="AT7"/>
  <c r="AT10"/>
  <c r="AT14"/>
  <c r="AT6"/>
  <c r="BQ4" i="1"/>
  <c r="BQ9"/>
  <c r="BQ6"/>
  <c r="BQ13"/>
  <c r="BQ7"/>
  <c r="BQ5"/>
  <c r="BQ15"/>
  <c r="BQ18"/>
  <c r="BQ19"/>
  <c r="BQ20"/>
  <c r="BQ21"/>
  <c r="BQ22"/>
  <c r="BQ23"/>
  <c r="BQ24"/>
  <c r="BQ25"/>
  <c r="BQ26"/>
  <c r="BQ27"/>
  <c r="BQ28"/>
  <c r="BQ29"/>
  <c r="BQ30"/>
  <c r="BP4"/>
  <c r="BP9"/>
  <c r="BP8"/>
  <c r="BP6"/>
  <c r="BP13"/>
  <c r="BP7"/>
  <c r="BP5"/>
  <c r="BP15"/>
  <c r="BP18"/>
  <c r="BP19"/>
  <c r="BP20"/>
  <c r="BP21"/>
  <c r="BP22"/>
  <c r="BP23"/>
  <c r="BP24"/>
  <c r="BP25"/>
  <c r="BP26"/>
  <c r="BP27"/>
  <c r="BP28"/>
  <c r="BP29"/>
  <c r="BP30"/>
  <c r="M5" i="9" l="1"/>
  <c r="O5" s="1"/>
  <c r="U5" s="1"/>
  <c r="AC5" s="1"/>
  <c r="M4"/>
  <c r="O4" s="1"/>
  <c r="U4" s="1"/>
  <c r="AC4" s="1"/>
  <c r="Z9"/>
  <c r="M9"/>
  <c r="O9" s="1"/>
  <c r="U9" s="1"/>
  <c r="AC9" s="1"/>
  <c r="Z10"/>
  <c r="AF10" s="1"/>
  <c r="M10"/>
  <c r="O10" s="1"/>
  <c r="U10" s="1"/>
  <c r="AC10" s="1"/>
  <c r="Z8"/>
  <c r="M8"/>
  <c r="O8" s="1"/>
  <c r="U8" s="1"/>
  <c r="AC8" s="1"/>
  <c r="AF6"/>
  <c r="M6"/>
  <c r="O6" s="1"/>
  <c r="U6" s="1"/>
  <c r="AC6" s="1"/>
  <c r="AF7"/>
  <c r="M7"/>
  <c r="O7" s="1"/>
  <c r="U7" s="1"/>
  <c r="AI4" i="8"/>
  <c r="O5"/>
  <c r="Q5" s="1"/>
  <c r="X5" s="1"/>
  <c r="AF5" s="1"/>
  <c r="O15"/>
  <c r="Q15" s="1"/>
  <c r="X15" s="1"/>
  <c r="AF15" s="1"/>
  <c r="O16"/>
  <c r="Q16" s="1"/>
  <c r="X16" s="1"/>
  <c r="AF16" s="1"/>
  <c r="AI14"/>
  <c r="O14"/>
  <c r="Q14" s="1"/>
  <c r="X14" s="1"/>
  <c r="AF14" s="1"/>
  <c r="AC17"/>
  <c r="O17"/>
  <c r="Q17" s="1"/>
  <c r="X17" s="1"/>
  <c r="AF17" s="1"/>
  <c r="O8"/>
  <c r="Q8" s="1"/>
  <c r="X8" s="1"/>
  <c r="AF8" s="1"/>
  <c r="O9"/>
  <c r="Q9" s="1"/>
  <c r="X9" s="1"/>
  <c r="AF9" s="1"/>
  <c r="O13"/>
  <c r="Q13" s="1"/>
  <c r="X13" s="1"/>
  <c r="AF13" s="1"/>
  <c r="O7"/>
  <c r="Q7" s="1"/>
  <c r="X7" s="1"/>
  <c r="AF7" s="1"/>
  <c r="O6"/>
  <c r="Q6" s="1"/>
  <c r="X6" s="1"/>
  <c r="AF6" s="1"/>
  <c r="O10"/>
  <c r="Q10" s="1"/>
  <c r="X10" s="1"/>
  <c r="AF10" s="1"/>
  <c r="O12"/>
  <c r="Q12" s="1"/>
  <c r="X12" s="1"/>
  <c r="AF12" s="1"/>
  <c r="AC19"/>
  <c r="O19"/>
  <c r="Q19" s="1"/>
  <c r="X19" s="1"/>
  <c r="AF19" s="1"/>
  <c r="AC18"/>
  <c r="O18"/>
  <c r="Q18" s="1"/>
  <c r="X18" s="1"/>
  <c r="AF18" s="1"/>
  <c r="O11"/>
  <c r="Q11" s="1"/>
  <c r="X11" s="1"/>
  <c r="AF11" s="1"/>
  <c r="O4"/>
  <c r="Q4" s="1"/>
  <c r="X4" s="1"/>
  <c r="AF4" s="1"/>
  <c r="AS5" i="7"/>
  <c r="AS6"/>
  <c r="AS7"/>
  <c r="AS4"/>
  <c r="AS9"/>
  <c r="AS8"/>
  <c r="AQ9"/>
  <c r="AH7"/>
  <c r="AH4"/>
  <c r="AH9"/>
  <c r="AH8"/>
  <c r="AL5" i="6"/>
  <c r="AL12"/>
  <c r="AL6"/>
  <c r="AL16"/>
  <c r="AL11"/>
  <c r="AL4"/>
  <c r="AL13"/>
  <c r="AL17"/>
  <c r="AL9"/>
  <c r="AL8"/>
  <c r="AL7"/>
  <c r="AL10"/>
  <c r="AL18"/>
  <c r="AL14"/>
  <c r="AI15" i="8" l="1"/>
  <c r="AI11"/>
  <c r="AI19"/>
  <c r="AI10"/>
  <c r="AI7"/>
  <c r="AI9"/>
  <c r="AI17"/>
  <c r="AI18"/>
  <c r="AI12"/>
  <c r="AI6"/>
  <c r="AI13"/>
  <c r="AI8"/>
  <c r="AI16"/>
  <c r="AI5"/>
  <c r="AF9" i="9"/>
  <c r="AF5"/>
  <c r="AF8"/>
  <c r="AF4"/>
  <c r="AC7"/>
  <c r="AM8" i="7" l="1"/>
  <c r="AB8"/>
  <c r="I8"/>
  <c r="K8" s="1"/>
  <c r="AP9"/>
  <c r="AB9"/>
  <c r="I9"/>
  <c r="K9" s="1"/>
  <c r="AM4"/>
  <c r="AB4"/>
  <c r="I4"/>
  <c r="K4" s="1"/>
  <c r="Y4" s="1"/>
  <c r="AT4" s="1"/>
  <c r="AM7"/>
  <c r="AB7"/>
  <c r="I7"/>
  <c r="K7" s="1"/>
  <c r="AM6"/>
  <c r="AB6"/>
  <c r="I6"/>
  <c r="K6" s="1"/>
  <c r="Y6" s="1"/>
  <c r="AT6" s="1"/>
  <c r="AM5"/>
  <c r="AU5" s="1"/>
  <c r="I5"/>
  <c r="K5" s="1"/>
  <c r="Y5" s="1"/>
  <c r="AT5" s="1"/>
  <c r="AX10"/>
  <c r="I10"/>
  <c r="K10" s="1"/>
  <c r="Y7" l="1"/>
  <c r="AT7" s="1"/>
  <c r="Y9"/>
  <c r="AT9" s="1"/>
  <c r="Y8"/>
  <c r="AT8" s="1"/>
  <c r="AU7"/>
  <c r="AU9"/>
  <c r="AU6"/>
  <c r="AU4"/>
  <c r="AU8"/>
  <c r="AU10"/>
  <c r="BY5" i="6"/>
  <c r="BY12"/>
  <c r="BY6"/>
  <c r="BY16"/>
  <c r="BY11"/>
  <c r="BY21"/>
  <c r="BY4"/>
  <c r="BY24"/>
  <c r="BY13"/>
  <c r="BY17"/>
  <c r="BY22"/>
  <c r="BY19"/>
  <c r="BY9"/>
  <c r="BY8"/>
  <c r="BY7"/>
  <c r="BY10"/>
  <c r="BY18"/>
  <c r="BY25"/>
  <c r="BY23"/>
  <c r="BY20"/>
  <c r="AO14"/>
  <c r="AD14"/>
  <c r="I14"/>
  <c r="K14" s="1"/>
  <c r="Z14" s="1"/>
  <c r="AD23"/>
  <c r="I23"/>
  <c r="K23" s="1"/>
  <c r="Z23" s="1"/>
  <c r="I25"/>
  <c r="K25" s="1"/>
  <c r="Z25" s="1"/>
  <c r="AD18"/>
  <c r="I18"/>
  <c r="K18" s="1"/>
  <c r="Z18" s="1"/>
  <c r="BW10"/>
  <c r="AO10"/>
  <c r="AD10"/>
  <c r="I10"/>
  <c r="K10" s="1"/>
  <c r="Z10" s="1"/>
  <c r="BW7"/>
  <c r="BL7"/>
  <c r="AO7"/>
  <c r="AD7"/>
  <c r="I7"/>
  <c r="K7" s="1"/>
  <c r="Z7" s="1"/>
  <c r="BW8"/>
  <c r="BI8"/>
  <c r="BG8"/>
  <c r="AO8"/>
  <c r="AD8"/>
  <c r="I8"/>
  <c r="K8" s="1"/>
  <c r="Z8" s="1"/>
  <c r="I26"/>
  <c r="K26" s="1"/>
  <c r="BW9"/>
  <c r="AO9"/>
  <c r="AD9"/>
  <c r="I9"/>
  <c r="K9" s="1"/>
  <c r="Z9" s="1"/>
  <c r="AD19"/>
  <c r="I19"/>
  <c r="K19" s="1"/>
  <c r="Z19" s="1"/>
  <c r="AD22"/>
  <c r="I22"/>
  <c r="K22" s="1"/>
  <c r="Z22" s="1"/>
  <c r="AO17"/>
  <c r="AD17"/>
  <c r="I17"/>
  <c r="K17" s="1"/>
  <c r="Z17" s="1"/>
  <c r="AO13"/>
  <c r="AD13"/>
  <c r="I13"/>
  <c r="K13" s="1"/>
  <c r="Z13" s="1"/>
  <c r="AD24"/>
  <c r="I24"/>
  <c r="K24" s="1"/>
  <c r="Z24" s="1"/>
  <c r="BW4"/>
  <c r="BL4"/>
  <c r="BI4"/>
  <c r="BG4"/>
  <c r="AO4"/>
  <c r="AD4"/>
  <c r="I4"/>
  <c r="K4" s="1"/>
  <c r="Z4" s="1"/>
  <c r="I21"/>
  <c r="K21" s="1"/>
  <c r="Z21" s="1"/>
  <c r="BW11"/>
  <c r="AO11"/>
  <c r="AD11"/>
  <c r="I11"/>
  <c r="K11" s="1"/>
  <c r="Z11" s="1"/>
  <c r="AO16"/>
  <c r="AD16"/>
  <c r="I16"/>
  <c r="K16" s="1"/>
  <c r="Z16" s="1"/>
  <c r="BW6"/>
  <c r="AO6"/>
  <c r="AD6"/>
  <c r="I6"/>
  <c r="K6" s="1"/>
  <c r="Z6" s="1"/>
  <c r="AO12"/>
  <c r="AD12"/>
  <c r="I12"/>
  <c r="K12" s="1"/>
  <c r="Z12" s="1"/>
  <c r="BW5"/>
  <c r="BL5"/>
  <c r="BG5"/>
  <c r="AO5"/>
  <c r="AD5"/>
  <c r="I5"/>
  <c r="K5" s="1"/>
  <c r="Z5" s="1"/>
  <c r="X20"/>
  <c r="Y20" s="1"/>
  <c r="I20"/>
  <c r="K20" s="1"/>
  <c r="Z20" s="1"/>
  <c r="I30" i="1"/>
  <c r="I4"/>
  <c r="I10"/>
  <c r="I12"/>
  <c r="I9"/>
  <c r="I8"/>
  <c r="I17"/>
  <c r="I6"/>
  <c r="I13"/>
  <c r="I7"/>
  <c r="I14"/>
  <c r="I5"/>
  <c r="I15"/>
  <c r="I11"/>
  <c r="I18"/>
  <c r="I19"/>
  <c r="I20"/>
  <c r="I21"/>
  <c r="I22"/>
  <c r="I23"/>
  <c r="I24"/>
  <c r="I25"/>
  <c r="I26"/>
  <c r="I27"/>
  <c r="I28"/>
  <c r="I29"/>
  <c r="I16"/>
  <c r="CU4"/>
  <c r="CU10"/>
  <c r="CU12"/>
  <c r="CU9"/>
  <c r="CU8"/>
  <c r="CU6"/>
  <c r="CU13"/>
  <c r="CU7"/>
  <c r="CU5"/>
  <c r="CU18"/>
  <c r="CU19"/>
  <c r="CU20"/>
  <c r="CU21"/>
  <c r="CU22"/>
  <c r="CU23"/>
  <c r="CU24"/>
  <c r="CU25"/>
  <c r="CU26"/>
  <c r="CU27"/>
  <c r="CU28"/>
  <c r="CU29"/>
  <c r="CU30"/>
  <c r="CS4"/>
  <c r="CS6"/>
  <c r="CS13"/>
  <c r="CS7"/>
  <c r="CS5"/>
  <c r="CS15"/>
  <c r="CS18"/>
  <c r="CS19"/>
  <c r="CS20"/>
  <c r="CS21"/>
  <c r="CS22"/>
  <c r="CS23"/>
  <c r="CS24"/>
  <c r="CS25"/>
  <c r="CS26"/>
  <c r="CS27"/>
  <c r="CS28"/>
  <c r="CS29"/>
  <c r="CS30"/>
  <c r="CH30"/>
  <c r="CH29"/>
  <c r="CH28"/>
  <c r="CH27"/>
  <c r="CH26"/>
  <c r="CH25"/>
  <c r="CH24"/>
  <c r="CH23"/>
  <c r="CH22"/>
  <c r="CH21"/>
  <c r="CH20"/>
  <c r="CH19"/>
  <c r="CH18"/>
  <c r="CH15"/>
  <c r="CH5"/>
  <c r="CH7"/>
  <c r="CH13"/>
  <c r="CH6"/>
  <c r="CH8"/>
  <c r="CH9"/>
  <c r="CH4"/>
  <c r="CE4"/>
  <c r="CE9"/>
  <c r="CE8"/>
  <c r="CE6"/>
  <c r="CE13"/>
  <c r="CE7"/>
  <c r="CE5"/>
  <c r="CE15"/>
  <c r="CE18"/>
  <c r="CE19"/>
  <c r="CE20"/>
  <c r="CE21"/>
  <c r="CE22"/>
  <c r="CE23"/>
  <c r="CE24"/>
  <c r="CE25"/>
  <c r="CE26"/>
  <c r="CE27"/>
  <c r="CE28"/>
  <c r="CE29"/>
  <c r="CE30"/>
  <c r="CC30"/>
  <c r="CC29"/>
  <c r="CC28"/>
  <c r="CC27"/>
  <c r="CC26"/>
  <c r="CC25"/>
  <c r="CC24"/>
  <c r="CC23"/>
  <c r="CC22"/>
  <c r="CC21"/>
  <c r="CC20"/>
  <c r="CC19"/>
  <c r="CC18"/>
  <c r="CC15"/>
  <c r="CC13"/>
  <c r="CC8"/>
  <c r="CC9"/>
  <c r="CC4"/>
  <c r="BO30"/>
  <c r="BO29"/>
  <c r="BO28"/>
  <c r="BO27"/>
  <c r="BO26"/>
  <c r="BO25"/>
  <c r="BO24"/>
  <c r="BO23"/>
  <c r="BO22"/>
  <c r="BO21"/>
  <c r="BO20"/>
  <c r="BO19"/>
  <c r="BO18"/>
  <c r="BH4"/>
  <c r="BH8"/>
  <c r="BH6"/>
  <c r="BH7"/>
  <c r="BH5"/>
  <c r="BH15"/>
  <c r="BH18"/>
  <c r="BH19"/>
  <c r="BH20"/>
  <c r="BH21"/>
  <c r="BH22"/>
  <c r="BH23"/>
  <c r="BH24"/>
  <c r="BH25"/>
  <c r="BH26"/>
  <c r="BH27"/>
  <c r="BH28"/>
  <c r="BH29"/>
  <c r="BH30"/>
  <c r="BK30"/>
  <c r="BK29"/>
  <c r="BK28"/>
  <c r="BK27"/>
  <c r="BK26"/>
  <c r="BK25"/>
  <c r="BK24"/>
  <c r="BK23"/>
  <c r="BK22"/>
  <c r="BK21"/>
  <c r="BK20"/>
  <c r="BK19"/>
  <c r="BK18"/>
  <c r="BK15"/>
  <c r="BK5"/>
  <c r="BK7"/>
  <c r="BK6"/>
  <c r="BK8"/>
  <c r="BK9"/>
  <c r="BK4"/>
  <c r="AZ30"/>
  <c r="AZ29"/>
  <c r="AZ28"/>
  <c r="AZ27"/>
  <c r="AZ26"/>
  <c r="AZ25"/>
  <c r="AZ24"/>
  <c r="AZ23"/>
  <c r="AZ22"/>
  <c r="AZ21"/>
  <c r="AZ20"/>
  <c r="AZ19"/>
  <c r="AZ18"/>
  <c r="AZ11"/>
  <c r="AZ15"/>
  <c r="AZ5"/>
  <c r="AZ7"/>
  <c r="AZ6"/>
  <c r="AZ8"/>
  <c r="AZ9"/>
  <c r="AZ12"/>
  <c r="AZ10"/>
  <c r="AZ4"/>
  <c r="AW30"/>
  <c r="AW29"/>
  <c r="AW28"/>
  <c r="AW27"/>
  <c r="AW26"/>
  <c r="AW25"/>
  <c r="AW24"/>
  <c r="AW23"/>
  <c r="AW22"/>
  <c r="AW21"/>
  <c r="AW20"/>
  <c r="AW19"/>
  <c r="AW18"/>
  <c r="AQ4"/>
  <c r="AQ10"/>
  <c r="AQ12"/>
  <c r="AQ9"/>
  <c r="AQ8"/>
  <c r="AQ6"/>
  <c r="AQ7"/>
  <c r="AQ5"/>
  <c r="AQ11"/>
  <c r="AQ18"/>
  <c r="AQ19"/>
  <c r="AQ20"/>
  <c r="AQ21"/>
  <c r="AQ22"/>
  <c r="AQ23"/>
  <c r="AQ24"/>
  <c r="AQ25"/>
  <c r="AQ26"/>
  <c r="AQ27"/>
  <c r="AQ28"/>
  <c r="AQ29"/>
  <c r="AQ30"/>
  <c r="AN4"/>
  <c r="AN10"/>
  <c r="AN12"/>
  <c r="AN9"/>
  <c r="AN8"/>
  <c r="AN6"/>
  <c r="AN13"/>
  <c r="AN7"/>
  <c r="AN14"/>
  <c r="AN5"/>
  <c r="AN15"/>
  <c r="AN11"/>
  <c r="AN18"/>
  <c r="AN19"/>
  <c r="AN20"/>
  <c r="AN21"/>
  <c r="AN22"/>
  <c r="AN23"/>
  <c r="AN24"/>
  <c r="AN25"/>
  <c r="AN26"/>
  <c r="AN27"/>
  <c r="AN28"/>
  <c r="AN29"/>
  <c r="AN30"/>
  <c r="CD26" i="6" l="1"/>
  <c r="BZ14"/>
  <c r="CA18"/>
  <c r="CA23"/>
  <c r="CA14"/>
  <c r="CA5"/>
  <c r="CA12"/>
  <c r="CA6"/>
  <c r="CA16"/>
  <c r="CA11"/>
  <c r="CA21"/>
  <c r="CA4"/>
  <c r="CA24"/>
  <c r="CA13"/>
  <c r="CA17"/>
  <c r="CA22"/>
  <c r="CA19"/>
  <c r="CA9"/>
  <c r="CA26"/>
  <c r="CA8"/>
  <c r="CA7"/>
  <c r="CA10"/>
  <c r="CA20"/>
  <c r="CA25"/>
  <c r="BZ5"/>
  <c r="BZ12"/>
  <c r="BZ6"/>
  <c r="BZ16"/>
  <c r="BZ11"/>
  <c r="BZ21"/>
  <c r="BZ4"/>
  <c r="BZ24"/>
  <c r="BZ13"/>
  <c r="BZ17"/>
  <c r="BZ22"/>
  <c r="BZ19"/>
  <c r="BZ9"/>
  <c r="BZ26"/>
  <c r="BZ8"/>
  <c r="BZ7"/>
  <c r="BZ10"/>
  <c r="BZ18"/>
  <c r="BZ25"/>
  <c r="BZ23"/>
  <c r="BZ20"/>
  <c r="CD20"/>
  <c r="CZ16" i="1"/>
  <c r="CZ17"/>
  <c r="U4"/>
  <c r="CW4" s="1"/>
  <c r="U10"/>
  <c r="CW10" s="1"/>
  <c r="U12"/>
  <c r="CW12" s="1"/>
  <c r="U9"/>
  <c r="CW9" s="1"/>
  <c r="U8"/>
  <c r="CW8" s="1"/>
  <c r="U6"/>
  <c r="CW6" s="1"/>
  <c r="U13"/>
  <c r="CW13" s="1"/>
  <c r="U7"/>
  <c r="CW7" s="1"/>
  <c r="U14"/>
  <c r="CW14" s="1"/>
  <c r="U5"/>
  <c r="CW5" s="1"/>
  <c r="U15"/>
  <c r="CW15" s="1"/>
  <c r="U11"/>
  <c r="CW11" s="1"/>
  <c r="U18"/>
  <c r="CW18" s="1"/>
  <c r="U19"/>
  <c r="CW19" s="1"/>
  <c r="U20"/>
  <c r="CW20" s="1"/>
  <c r="U21"/>
  <c r="CW21" s="1"/>
  <c r="U22"/>
  <c r="CW22" s="1"/>
  <c r="U23"/>
  <c r="CW23" s="1"/>
  <c r="U24"/>
  <c r="CW24" s="1"/>
  <c r="U25"/>
  <c r="CW25" s="1"/>
  <c r="U26"/>
  <c r="CW26" s="1"/>
  <c r="U27"/>
  <c r="CW27" s="1"/>
  <c r="U28"/>
  <c r="CW28" s="1"/>
  <c r="U29"/>
  <c r="CW29" s="1"/>
  <c r="U30"/>
  <c r="CW30" s="1"/>
  <c r="U16"/>
  <c r="CW16" s="1"/>
  <c r="K10"/>
  <c r="O10" s="1"/>
  <c r="CV10" s="1"/>
  <c r="K6"/>
  <c r="O6" s="1"/>
  <c r="CV6" s="1"/>
  <c r="K7"/>
  <c r="O7" s="1"/>
  <c r="CV7" s="1"/>
  <c r="K5"/>
  <c r="O5" s="1"/>
  <c r="CV5" s="1"/>
  <c r="K11"/>
  <c r="O11" s="1"/>
  <c r="CV11" s="1"/>
  <c r="K19"/>
  <c r="O19" s="1"/>
  <c r="CV19" s="1"/>
  <c r="K21"/>
  <c r="O21" s="1"/>
  <c r="CV21" s="1"/>
  <c r="K23"/>
  <c r="O23" s="1"/>
  <c r="CV23" s="1"/>
  <c r="K25"/>
  <c r="O25" s="1"/>
  <c r="CV25" s="1"/>
  <c r="K27"/>
  <c r="O27" s="1"/>
  <c r="CV27" s="1"/>
  <c r="K29"/>
  <c r="O29" s="1"/>
  <c r="CV29" s="1"/>
  <c r="K4"/>
  <c r="O4" s="1"/>
  <c r="CV4" s="1"/>
  <c r="K12"/>
  <c r="O12" s="1"/>
  <c r="CV12" s="1"/>
  <c r="K9"/>
  <c r="O9" s="1"/>
  <c r="CV9" s="1"/>
  <c r="K8"/>
  <c r="O8" s="1"/>
  <c r="CV8" s="1"/>
  <c r="K17"/>
  <c r="O17" s="1"/>
  <c r="K13"/>
  <c r="O13" s="1"/>
  <c r="CV13" s="1"/>
  <c r="K14"/>
  <c r="O14" s="1"/>
  <c r="K15"/>
  <c r="O15" s="1"/>
  <c r="CV15" s="1"/>
  <c r="K18"/>
  <c r="O18" s="1"/>
  <c r="CV18" s="1"/>
  <c r="K20"/>
  <c r="O20" s="1"/>
  <c r="CV20" s="1"/>
  <c r="K22"/>
  <c r="O22" s="1"/>
  <c r="CV22" s="1"/>
  <c r="K24"/>
  <c r="O24" s="1"/>
  <c r="CV24" s="1"/>
  <c r="K26"/>
  <c r="O26" s="1"/>
  <c r="CV26" s="1"/>
  <c r="K28"/>
  <c r="O28" s="1"/>
  <c r="CV28" s="1"/>
  <c r="K30"/>
  <c r="O30" s="1"/>
  <c r="CV30" s="1"/>
  <c r="K16"/>
  <c r="O16" s="1"/>
  <c r="AL10"/>
  <c r="AM10" s="1"/>
  <c r="CZ10" s="1"/>
  <c r="AL9"/>
  <c r="AM9" s="1"/>
  <c r="CZ9" s="1"/>
  <c r="AL8"/>
  <c r="AM8" s="1"/>
  <c r="CZ8" s="1"/>
  <c r="AL13"/>
  <c r="AM13" s="1"/>
  <c r="CZ13" s="1"/>
  <c r="AL14"/>
  <c r="AM14" s="1"/>
  <c r="CZ14" s="1"/>
  <c r="AL15"/>
  <c r="AM15" s="1"/>
  <c r="CZ15" s="1"/>
  <c r="AJ18"/>
  <c r="AL18" s="1"/>
  <c r="AM18" s="1"/>
  <c r="CZ18" s="1"/>
  <c r="AJ20"/>
  <c r="AL20" s="1"/>
  <c r="AM20" s="1"/>
  <c r="CZ20" s="1"/>
  <c r="AJ22"/>
  <c r="AL22" s="1"/>
  <c r="AM22" s="1"/>
  <c r="CZ22" s="1"/>
  <c r="AJ24"/>
  <c r="AL24" s="1"/>
  <c r="AM24" s="1"/>
  <c r="CZ24" s="1"/>
  <c r="AJ26"/>
  <c r="AL26" s="1"/>
  <c r="AM26" s="1"/>
  <c r="CZ26" s="1"/>
  <c r="AJ28"/>
  <c r="AL28" s="1"/>
  <c r="AM28" s="1"/>
  <c r="CZ28" s="1"/>
  <c r="AJ30"/>
  <c r="AL30" s="1"/>
  <c r="AM30" s="1"/>
  <c r="CZ30" s="1"/>
  <c r="AL12"/>
  <c r="AM12" s="1"/>
  <c r="CZ12" s="1"/>
  <c r="AL6"/>
  <c r="AM6" s="1"/>
  <c r="CZ6" s="1"/>
  <c r="AL7"/>
  <c r="AM7" s="1"/>
  <c r="CZ7" s="1"/>
  <c r="AL5"/>
  <c r="AM5" s="1"/>
  <c r="CZ5" s="1"/>
  <c r="AL11"/>
  <c r="AM11" s="1"/>
  <c r="CZ11" s="1"/>
  <c r="AJ19"/>
  <c r="AL19" s="1"/>
  <c r="AM19" s="1"/>
  <c r="CZ19" s="1"/>
  <c r="AJ21"/>
  <c r="AL21" s="1"/>
  <c r="AM21" s="1"/>
  <c r="CZ21" s="1"/>
  <c r="AJ23"/>
  <c r="AL23" s="1"/>
  <c r="AM23" s="1"/>
  <c r="CZ23" s="1"/>
  <c r="AJ25"/>
  <c r="AL25" s="1"/>
  <c r="AM25" s="1"/>
  <c r="CZ25" s="1"/>
  <c r="AJ27"/>
  <c r="AL27" s="1"/>
  <c r="AM27" s="1"/>
  <c r="CZ27" s="1"/>
  <c r="AL4"/>
  <c r="AM4" s="1"/>
  <c r="CZ4" s="1"/>
  <c r="AJ29"/>
  <c r="AL29" s="1"/>
  <c r="AM29" s="1"/>
  <c r="CZ29" s="1"/>
  <c r="W8" i="7"/>
  <c r="X8" s="1"/>
  <c r="AX8" s="1"/>
  <c r="W5"/>
  <c r="X5" s="1"/>
  <c r="AX5" s="1"/>
  <c r="W7"/>
  <c r="X7" s="1"/>
  <c r="AX7" s="1"/>
  <c r="W9"/>
  <c r="X9" s="1"/>
  <c r="AX9" s="1"/>
  <c r="W6"/>
  <c r="X6" s="1"/>
  <c r="AX6" s="1"/>
  <c r="W4"/>
  <c r="X4" s="1"/>
  <c r="AX4" s="1"/>
  <c r="X15" i="6"/>
  <c r="Y15" s="1"/>
  <c r="CD15" s="1"/>
  <c r="X7"/>
  <c r="Y7" s="1"/>
  <c r="CD7" s="1"/>
  <c r="X22"/>
  <c r="Y22" s="1"/>
  <c r="CD22" s="1"/>
  <c r="X17"/>
  <c r="Y17" s="1"/>
  <c r="CD17" s="1"/>
  <c r="X9"/>
  <c r="Y9" s="1"/>
  <c r="CD9" s="1"/>
  <c r="X10"/>
  <c r="Y10" s="1"/>
  <c r="CD10" s="1"/>
  <c r="X5"/>
  <c r="Y5" s="1"/>
  <c r="CD5" s="1"/>
  <c r="X11"/>
  <c r="Y11" s="1"/>
  <c r="CD11" s="1"/>
  <c r="X13"/>
  <c r="Y13" s="1"/>
  <c r="CD13" s="1"/>
  <c r="X12"/>
  <c r="Y12" s="1"/>
  <c r="CD12" s="1"/>
  <c r="X21"/>
  <c r="Y21" s="1"/>
  <c r="CD21" s="1"/>
  <c r="X14"/>
  <c r="Y14" s="1"/>
  <c r="CD14" s="1"/>
  <c r="X25"/>
  <c r="Y25" s="1"/>
  <c r="CD25" s="1"/>
  <c r="X19"/>
  <c r="Y19" s="1"/>
  <c r="CD19" s="1"/>
  <c r="X8"/>
  <c r="Y8" s="1"/>
  <c r="CD8" s="1"/>
  <c r="X18"/>
  <c r="Y18" s="1"/>
  <c r="CD18" s="1"/>
  <c r="X6"/>
  <c r="Y6" s="1"/>
  <c r="CD6" s="1"/>
  <c r="X23"/>
  <c r="Y23" s="1"/>
  <c r="CD23" s="1"/>
  <c r="X16"/>
  <c r="Y16" s="1"/>
  <c r="CD16" s="1"/>
  <c r="X4"/>
  <c r="Y4" s="1"/>
  <c r="CD4" s="1"/>
  <c r="X24"/>
  <c r="Y24" s="1"/>
  <c r="CD24" s="1"/>
</calcChain>
</file>

<file path=xl/comments1.xml><?xml version="1.0" encoding="utf-8"?>
<comments xmlns="http://schemas.openxmlformats.org/spreadsheetml/2006/main">
  <authors>
    <author>Горячко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Скидку не забрал</t>
        </r>
      </text>
    </comment>
  </commentList>
</comments>
</file>

<file path=xl/comments2.xml><?xml version="1.0" encoding="utf-8"?>
<comments xmlns="http://schemas.openxmlformats.org/spreadsheetml/2006/main">
  <authors>
    <author>Горячко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Компания PRomWad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Компания PRomWad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Компания PRomWad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Компания PRomWad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Компания PRomWad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Компания PRomWad</t>
        </r>
      </text>
    </comment>
  </commentList>
</comments>
</file>

<file path=xl/sharedStrings.xml><?xml version="1.0" encoding="utf-8"?>
<sst xmlns="http://schemas.openxmlformats.org/spreadsheetml/2006/main" count="1537" uniqueCount="313">
  <si>
    <t>Команда</t>
  </si>
  <si>
    <t>№</t>
  </si>
  <si>
    <t>Капитан</t>
  </si>
  <si>
    <t>Участник</t>
  </si>
  <si>
    <t>Г.р.</t>
  </si>
  <si>
    <t>Пролог</t>
  </si>
  <si>
    <t>Рез-т</t>
  </si>
  <si>
    <t>Штр.</t>
  </si>
  <si>
    <t>Старт</t>
  </si>
  <si>
    <t>Вр.</t>
  </si>
  <si>
    <t>Т1</t>
  </si>
  <si>
    <t>Т2</t>
  </si>
  <si>
    <t>Т3</t>
  </si>
  <si>
    <t>Фин.</t>
  </si>
  <si>
    <t>БЛ</t>
  </si>
  <si>
    <t>Вело1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</si>
  <si>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</si>
  <si>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</si>
  <si>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</si>
  <si>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</si>
  <si>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</si>
  <si>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</si>
  <si>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</si>
  <si>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</si>
  <si>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</si>
  <si>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</si>
  <si>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М</t>
  </si>
  <si>
    <t>Квест</t>
  </si>
  <si>
    <t>Отв.</t>
  </si>
  <si>
    <t>отв.</t>
  </si>
  <si>
    <t>11</t>
  </si>
  <si>
    <t>штр</t>
  </si>
  <si>
    <t>ошибка</t>
  </si>
  <si>
    <t>ПС1</t>
  </si>
  <si>
    <t>Сплав</t>
  </si>
  <si>
    <t>С1</t>
  </si>
  <si>
    <t>С2</t>
  </si>
  <si>
    <t>С3</t>
  </si>
  <si>
    <t>ПС2</t>
  </si>
  <si>
    <t>Трекинг2 (WIG)</t>
  </si>
  <si>
    <t>12</t>
  </si>
  <si>
    <t>13</t>
  </si>
  <si>
    <t>14</t>
  </si>
  <si>
    <t>15</t>
  </si>
  <si>
    <t>16</t>
  </si>
  <si>
    <t>17</t>
  </si>
  <si>
    <t>ТЭ</t>
  </si>
  <si>
    <t>23</t>
  </si>
  <si>
    <t>25</t>
  </si>
  <si>
    <t>Бонус</t>
  </si>
  <si>
    <t>К</t>
  </si>
  <si>
    <t>Трекинг3 (рогейн)</t>
  </si>
  <si>
    <t>Вело2</t>
  </si>
  <si>
    <t>18</t>
  </si>
  <si>
    <t>19</t>
  </si>
  <si>
    <t>20</t>
  </si>
  <si>
    <t>21</t>
  </si>
  <si>
    <t>22</t>
  </si>
  <si>
    <t>24</t>
  </si>
  <si>
    <t>Время</t>
  </si>
  <si>
    <t>гонки</t>
  </si>
  <si>
    <t>На</t>
  </si>
  <si>
    <t>дист.</t>
  </si>
  <si>
    <t>На ПС,</t>
  </si>
  <si>
    <t>Кол-во</t>
  </si>
  <si>
    <t>осн.КП</t>
  </si>
  <si>
    <t>всего</t>
  </si>
  <si>
    <t>Место</t>
  </si>
  <si>
    <t>Доп.</t>
  </si>
  <si>
    <t>штраф</t>
  </si>
  <si>
    <t>ExtrimClub</t>
  </si>
  <si>
    <t>Garmin-Russia</t>
  </si>
  <si>
    <t>Двое против ветра</t>
  </si>
  <si>
    <t>ЖО</t>
  </si>
  <si>
    <t>ИХтиандры-ЭХолоты</t>
  </si>
  <si>
    <t>Лесные черепахи</t>
  </si>
  <si>
    <t>МедВеДы team</t>
  </si>
  <si>
    <t>Пьяные ёжики</t>
  </si>
  <si>
    <t>Т-34</t>
  </si>
  <si>
    <t>Easy Riders</t>
  </si>
  <si>
    <t>Gary Focus</t>
  </si>
  <si>
    <t>Kivi</t>
  </si>
  <si>
    <t>Lost</t>
  </si>
  <si>
    <t>PartyZans</t>
  </si>
  <si>
    <t>U21 Team</t>
  </si>
  <si>
    <t>WILD FORCE</t>
  </si>
  <si>
    <t>Wild roses</t>
  </si>
  <si>
    <t>Ангара</t>
  </si>
  <si>
    <t>Бастион</t>
  </si>
  <si>
    <t>Весёлые пчелки</t>
  </si>
  <si>
    <t>Воздухом подышать</t>
  </si>
  <si>
    <t>Ночной цветок</t>
  </si>
  <si>
    <t>Отчаянные домохозяйки</t>
  </si>
  <si>
    <t>РискOFF</t>
  </si>
  <si>
    <t>Самокаты</t>
  </si>
  <si>
    <t>СЕВЕР</t>
  </si>
  <si>
    <t>Тушенка Team</t>
  </si>
  <si>
    <t xml:space="preserve">Вело1 +  </t>
  </si>
  <si>
    <t>ИТОГ:</t>
  </si>
  <si>
    <t>Трекинг1</t>
  </si>
  <si>
    <t>Вело2 (WIG)</t>
  </si>
  <si>
    <t xml:space="preserve">ТЭ и/или  </t>
  </si>
  <si>
    <t>Трекинг1 (рогейн)</t>
  </si>
  <si>
    <t xml:space="preserve">Трек1 +  </t>
  </si>
  <si>
    <t>R11</t>
  </si>
  <si>
    <t>R12</t>
  </si>
  <si>
    <t>R23</t>
  </si>
  <si>
    <t>R25</t>
  </si>
  <si>
    <t>R36</t>
  </si>
  <si>
    <t>R47</t>
  </si>
  <si>
    <t>R54</t>
  </si>
  <si>
    <t>R68</t>
  </si>
  <si>
    <t>R79</t>
  </si>
  <si>
    <t>R81</t>
  </si>
  <si>
    <t>Т4</t>
  </si>
  <si>
    <t>Трек2</t>
  </si>
  <si>
    <t>Т5</t>
  </si>
  <si>
    <t xml:space="preserve">Longus-BLR </t>
  </si>
  <si>
    <t>Великие Чесноки</t>
  </si>
  <si>
    <t>Домашевич Артём Валерьевич</t>
  </si>
  <si>
    <t xml:space="preserve">Строганов Илья Леонидович </t>
  </si>
  <si>
    <t>Подгурский Иван Вячеславович</t>
  </si>
  <si>
    <t>Солодкин Сергей Викторович</t>
  </si>
  <si>
    <t>Сидорук Михаил Иванович</t>
  </si>
  <si>
    <t>Лозюк Алексей Николаевич</t>
  </si>
  <si>
    <t>Василевский Егор Николаевич</t>
  </si>
  <si>
    <t>Назаров Артем Леонидович</t>
  </si>
  <si>
    <t>Лисовский Павел Викторович</t>
  </si>
  <si>
    <t>Губаревич Антон Вячеславович</t>
  </si>
  <si>
    <t>Васильев Андрей Константинович</t>
  </si>
  <si>
    <t>Павлов Александр Юрьевич</t>
  </si>
  <si>
    <t>Кравчук Борис Анатольевич</t>
  </si>
  <si>
    <t>Бородулин Юрий Германович</t>
  </si>
  <si>
    <t>Шах Степан Николаевич</t>
  </si>
  <si>
    <t>Киреева Екатерина Владимировна</t>
  </si>
  <si>
    <t>Монастырская Светлана Александровна</t>
  </si>
  <si>
    <t>Копать Андрей Николаевич</t>
  </si>
  <si>
    <t>Дорошко Дарья Сергеевна</t>
  </si>
  <si>
    <t>Белянко Илья Владимирович</t>
  </si>
  <si>
    <t>Синица Кирилл Николаевич</t>
  </si>
  <si>
    <t>Жук Иван Константинович</t>
  </si>
  <si>
    <t>Ковалев Александр Алексеевич</t>
  </si>
  <si>
    <t>Кочешков Дмитрий Николаевич</t>
  </si>
  <si>
    <t xml:space="preserve">Торопов Алексей Дмитриевич </t>
  </si>
  <si>
    <t>Дуван Дмитрий Александрович</t>
  </si>
  <si>
    <t>Драбович Екатерина Олеговна</t>
  </si>
  <si>
    <t>Ворфоломеев Дмитрий Владимирович</t>
  </si>
  <si>
    <t>Борискевич Евгений Владимирович</t>
  </si>
  <si>
    <t>Третьякова Мария Владимировна</t>
  </si>
  <si>
    <t>Сапега Сергей Владимирович</t>
  </si>
  <si>
    <t>Корженевич Максим Александрович</t>
  </si>
  <si>
    <t>Малалетников Павел Евгеньевич</t>
  </si>
  <si>
    <t>Демидов Виктор Михайлович</t>
  </si>
  <si>
    <t>Малиновский Дмитрий</t>
  </si>
  <si>
    <t>Лебедев Александр Владимирович</t>
  </si>
  <si>
    <t>Макиша Иван Сергеевич</t>
  </si>
  <si>
    <t>Пилипенко Вячеслав Александрович</t>
  </si>
  <si>
    <t>Бусел Роман Владимирович</t>
  </si>
  <si>
    <t>Стасевич Владимир Александрович</t>
  </si>
  <si>
    <t xml:space="preserve">Монахов Роман Владимирович </t>
  </si>
  <si>
    <t>Минютко Павел Викторович</t>
  </si>
  <si>
    <t>Анищенко Виктория Витальевна</t>
  </si>
  <si>
    <t>Кравченко Дмитрий Александрович</t>
  </si>
  <si>
    <t>Клауч Виктор Альбертович</t>
  </si>
  <si>
    <t>Лисовская Марина Анатольевна</t>
  </si>
  <si>
    <t>Саттаров Евгений Андреевич</t>
  </si>
  <si>
    <t>Сафина Марина Ильдаровна</t>
  </si>
  <si>
    <t>Кузнецова Екатерина Ивановна</t>
  </si>
  <si>
    <t>Исаев Антон Алексеевич</t>
  </si>
  <si>
    <t>Дранкович Юлия</t>
  </si>
  <si>
    <t>Куцун Надежда Николаевна</t>
  </si>
  <si>
    <t>Макаревич Антон Викторович</t>
  </si>
  <si>
    <t>Добыш Вова</t>
  </si>
  <si>
    <t>Меньков Сергей Петрович</t>
  </si>
  <si>
    <t>Курбан Елизавета Станиславовна</t>
  </si>
  <si>
    <t xml:space="preserve">Колесников Михаил Михайлович </t>
  </si>
  <si>
    <t>Репчин Кирилл Александрович</t>
  </si>
  <si>
    <t>ММ</t>
  </si>
  <si>
    <t>МЖ</t>
  </si>
  <si>
    <t>ЖЖ</t>
  </si>
  <si>
    <t>LadyGirls</t>
  </si>
  <si>
    <t>Geliktit-TM</t>
  </si>
  <si>
    <t>Orsha</t>
  </si>
  <si>
    <t>Гоп – ЦА - ЦА</t>
  </si>
  <si>
    <t>Два Ивана</t>
  </si>
  <si>
    <t>Однозначно</t>
  </si>
  <si>
    <t>MODUM</t>
  </si>
  <si>
    <t>Маркова Наталья Михайловна</t>
  </si>
  <si>
    <t>Костромина Анна григорьевна</t>
  </si>
  <si>
    <t>Шукайлов Максим Валерьевич</t>
  </si>
  <si>
    <t>Сапешко Георгий Георгиевич</t>
  </si>
  <si>
    <t>Харитонов Иван Геннадьевич</t>
  </si>
  <si>
    <t>Суховерхая Татьяна Валерьевна</t>
  </si>
  <si>
    <t>Петлицкий Андрей Иванович</t>
  </si>
  <si>
    <t>Танасейчук Анна Алексеевна</t>
  </si>
  <si>
    <t>Костромин Олег Сергеевич</t>
  </si>
  <si>
    <t>Егоров Дмитрий Александрович</t>
  </si>
  <si>
    <t>Воронко Александр Сергеевич</t>
  </si>
  <si>
    <t>Леонов Иван Николаевич</t>
  </si>
  <si>
    <t xml:space="preserve">Шмигельский Алексей Павлович </t>
  </si>
  <si>
    <t>Скуратович Антон Леонидович</t>
  </si>
  <si>
    <t>Bazinga!</t>
  </si>
  <si>
    <t>Chromium</t>
  </si>
  <si>
    <t>KUBAноиды</t>
  </si>
  <si>
    <t>Motos est Vita</t>
  </si>
  <si>
    <t>SquarePants</t>
  </si>
  <si>
    <t>Бодрые колеса</t>
  </si>
  <si>
    <t>Большие колёса</t>
  </si>
  <si>
    <t>Ехать!</t>
  </si>
  <si>
    <t>Задохлики</t>
  </si>
  <si>
    <t>КОМПОТ</t>
  </si>
  <si>
    <t>Матрасники</t>
  </si>
  <si>
    <t>Свежий ветер</t>
  </si>
  <si>
    <t>Черепахи</t>
  </si>
  <si>
    <t>ШаранGOвичи</t>
  </si>
  <si>
    <t>Шаршуков Михаил Юрьевич</t>
  </si>
  <si>
    <t>Ахрамович Александр Владимирович</t>
  </si>
  <si>
    <t>Тяпин Борис Викторович</t>
  </si>
  <si>
    <t>Кастальский Сергей Викторович</t>
  </si>
  <si>
    <t>Горбацевич Павел Леонидович</t>
  </si>
  <si>
    <t>Киркицкий Евгений Николаевич</t>
  </si>
  <si>
    <t>Беняш Евгений Александрович</t>
  </si>
  <si>
    <t xml:space="preserve">Матюхина Виктория Иосифовна </t>
  </si>
  <si>
    <t>Наумов Александр Олегович</t>
  </si>
  <si>
    <t>Моргачев Андрей Валентинович</t>
  </si>
  <si>
    <t>Миканович Антон Владимирович</t>
  </si>
  <si>
    <t>Каринский Дмитрий</t>
  </si>
  <si>
    <t>Соболев Дмитрий Сергеевич</t>
  </si>
  <si>
    <t>Артюх Андрей Олегович</t>
  </si>
  <si>
    <t xml:space="preserve">Шарангович Александр Анатольевич </t>
  </si>
  <si>
    <t>Кандауров Дмитрий Андреевич</t>
  </si>
  <si>
    <t>Александрова Юлия Владимировна</t>
  </si>
  <si>
    <t>Тяпина Елена Васильевна</t>
  </si>
  <si>
    <t>Голубёнкова Вероника Михайловна</t>
  </si>
  <si>
    <t>Гуща Юрий Михайлович</t>
  </si>
  <si>
    <t>Мавричев Дмитрий Александрович</t>
  </si>
  <si>
    <t>Алифантов Александр</t>
  </si>
  <si>
    <t xml:space="preserve">Наумова Наталья Александровна </t>
  </si>
  <si>
    <t>Александров Андрей Валерьевич</t>
  </si>
  <si>
    <t>Нахайко Александр Анатольевич</t>
  </si>
  <si>
    <t>Каринский Никита</t>
  </si>
  <si>
    <t>Лепешко Максим Михайлович</t>
  </si>
  <si>
    <t>Ковган Татьяна Владимировна</t>
  </si>
  <si>
    <t>Шарангович Екатерина Геннадьевна</t>
  </si>
  <si>
    <t xml:space="preserve">Боярчук Артур Анатольевич </t>
  </si>
  <si>
    <t>Бойко Евгений Иванович</t>
  </si>
  <si>
    <t>Прокопчик Андрей Иванович</t>
  </si>
  <si>
    <t>Никитина Ирина Павловна</t>
  </si>
  <si>
    <t>Шарангович Анастасия Александровна</t>
  </si>
  <si>
    <t>Кузьменков Михаил Владимирович</t>
  </si>
  <si>
    <t>Пилац Андрей Михайлович</t>
  </si>
  <si>
    <t>Краснощёкова Зоя Анатольевна</t>
  </si>
  <si>
    <t>Epic Fail</t>
  </si>
  <si>
    <t>SYSанины</t>
  </si>
  <si>
    <t>Берегись велосипеда</t>
  </si>
  <si>
    <t>Мартини</t>
  </si>
  <si>
    <t>Свитящук Дмитрий Андреевич</t>
  </si>
  <si>
    <t xml:space="preserve">Макаров Вячеслав Михайлович </t>
  </si>
  <si>
    <t>Акулич Игорь Федорович</t>
  </si>
  <si>
    <t>Луцевич Евгений Зиновьевич</t>
  </si>
  <si>
    <t>Малайчук Алена Олеговна</t>
  </si>
  <si>
    <t>Прытков Сергей Александрович</t>
  </si>
  <si>
    <t>Акулич Ольга Анатольевна</t>
  </si>
  <si>
    <t>Лазарчик Сергей Иосифович</t>
  </si>
  <si>
    <t>Король Павел Юрьевич</t>
  </si>
  <si>
    <t>Кузьменок Максим Владимирович</t>
  </si>
  <si>
    <t>Моргачев Сергей Павлович</t>
  </si>
  <si>
    <t>Сланы Ганібала</t>
  </si>
  <si>
    <t>Полойко Александр Владимирович</t>
  </si>
  <si>
    <t>Полойко Евгений Владимирович</t>
  </si>
  <si>
    <t>СИНИЕ 2</t>
  </si>
  <si>
    <t>Поляков Сергей Александрович</t>
  </si>
  <si>
    <t>Петров Валерий Юрьевич</t>
  </si>
  <si>
    <t>Писарчик Сергей Павлович</t>
  </si>
  <si>
    <t>Соболь Артем</t>
  </si>
  <si>
    <t>Хрущi</t>
  </si>
  <si>
    <t>Шевченко Тарас Сергеевич</t>
  </si>
  <si>
    <t>Курильный Максим Андреевич</t>
  </si>
  <si>
    <t>Пушкин Андрей</t>
  </si>
  <si>
    <t>Суханова Марина</t>
  </si>
  <si>
    <t>Итого:</t>
  </si>
  <si>
    <t>Горбацевич Данила Павлович</t>
  </si>
  <si>
    <t>Космонавты</t>
  </si>
  <si>
    <t>Смолко Александр Владимирович</t>
  </si>
  <si>
    <t>Горбунов Игорь Олегович</t>
  </si>
  <si>
    <t>Чубака</t>
  </si>
  <si>
    <t xml:space="preserve">Клеменцов Константин Александрович </t>
  </si>
  <si>
    <t>Гончарик Александра Олеговна</t>
  </si>
  <si>
    <t>Сверкальцев Сергей Владимирович</t>
  </si>
  <si>
    <t>Старовойтова Татьяна</t>
  </si>
  <si>
    <t>Квачи</t>
  </si>
  <si>
    <t>xich</t>
  </si>
  <si>
    <t>Брагин Иван Алексеевич</t>
  </si>
  <si>
    <t>Гривицкий Павел Ярославович</t>
  </si>
  <si>
    <t>Булычева Виктория Борисовна</t>
  </si>
  <si>
    <t>Павлючков Александр Николаевич</t>
  </si>
  <si>
    <t>КОТ-ЕЛКИ</t>
  </si>
  <si>
    <t>Адасик Вячеслав Вячеслвович</t>
  </si>
  <si>
    <t>Адасик Антон Вячеславович</t>
  </si>
  <si>
    <t>Ковалев Кирилл Сергеевич</t>
  </si>
  <si>
    <t>Шевченко Александр Михайлович</t>
  </si>
  <si>
    <t>Заяц Виктор Викторович</t>
  </si>
  <si>
    <t>Заяц Андрей Викторович</t>
  </si>
  <si>
    <t>Барсучье</t>
  </si>
  <si>
    <t>Гомолко Сергей Леонидович</t>
  </si>
  <si>
    <t>Близнец Владимир Сергеевич</t>
  </si>
  <si>
    <t>4-я попытка</t>
  </si>
  <si>
    <t>Шаплавский Игорь Сергеевич</t>
  </si>
  <si>
    <t>Svensson</t>
  </si>
  <si>
    <t>Барановский Александр Сергеевич</t>
  </si>
  <si>
    <t>Дубровский Александр Михайлович</t>
  </si>
  <si>
    <t>+</t>
  </si>
  <si>
    <t>Два веселых гуся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</si>
</sst>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[h]:mm:ss;@"/>
    <numFmt numFmtId="166" formatCode="h:mm:ss;@"/>
  </numFmts>
  <fonts count="10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FF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164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8" borderId="8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7" borderId="12" xfId="0" applyNumberFormat="1" applyFont="1" applyFill="1" applyBorder="1" applyAlignment="1" applyProtection="1">
      <alignment horizontal="center" vertical="center"/>
      <protection locked="0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1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164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164" fontId="2" fillId="9" borderId="12" xfId="0" applyNumberFormat="1" applyFont="1" applyFill="1" applyBorder="1" applyAlignment="1" applyProtection="1">
      <alignment horizontal="center" vertical="center"/>
      <protection locked="0"/>
    </xf>
    <xf numFmtId="164" fontId="2" fillId="10" borderId="12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4" fillId="14" borderId="14" xfId="0" applyFont="1" applyFill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164" fontId="1" fillId="7" borderId="14" xfId="0" applyNumberFormat="1" applyFont="1" applyFill="1" applyBorder="1" applyAlignment="1" applyProtection="1">
      <alignment horizontal="center" vertical="center"/>
      <protection locked="0"/>
    </xf>
    <xf numFmtId="164" fontId="1" fillId="3" borderId="17" xfId="0" applyNumberFormat="1" applyFont="1" applyFill="1" applyBorder="1" applyAlignment="1" applyProtection="1">
      <alignment horizontal="center" vertical="center"/>
      <protection locked="0"/>
    </xf>
    <xf numFmtId="164" fontId="1" fillId="13" borderId="16" xfId="0" applyNumberFormat="1" applyFont="1" applyFill="1" applyBorder="1" applyAlignment="1" applyProtection="1">
      <alignment horizontal="center" vertical="center"/>
      <protection locked="0"/>
    </xf>
    <xf numFmtId="164" fontId="1" fillId="8" borderId="14" xfId="0" applyNumberFormat="1" applyFont="1" applyFill="1" applyBorder="1" applyAlignment="1" applyProtection="1">
      <alignment horizontal="center" vertical="center"/>
      <protection locked="0"/>
    </xf>
    <xf numFmtId="164" fontId="1" fillId="4" borderId="16" xfId="0" applyNumberFormat="1" applyFont="1" applyFill="1" applyBorder="1" applyAlignment="1" applyProtection="1">
      <alignment horizontal="center" vertical="center"/>
      <protection locked="0"/>
    </xf>
    <xf numFmtId="164" fontId="1" fillId="6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164" fontId="1" fillId="7" borderId="15" xfId="0" applyNumberFormat="1" applyFont="1" applyFill="1" applyBorder="1" applyAlignment="1" applyProtection="1">
      <alignment horizontal="center" vertical="center"/>
      <protection locked="0"/>
    </xf>
    <xf numFmtId="164" fontId="1" fillId="4" borderId="33" xfId="0" applyNumberFormat="1" applyFont="1" applyFill="1" applyBorder="1" applyAlignment="1" applyProtection="1">
      <alignment horizontal="center" vertical="center"/>
      <protection locked="0"/>
    </xf>
    <xf numFmtId="164" fontId="1" fillId="7" borderId="17" xfId="0" applyNumberFormat="1" applyFont="1" applyFill="1" applyBorder="1" applyAlignment="1" applyProtection="1">
      <alignment horizontal="center" vertical="center"/>
      <protection locked="0"/>
    </xf>
    <xf numFmtId="164" fontId="1" fillId="8" borderId="17" xfId="0" applyNumberFormat="1" applyFont="1" applyFill="1" applyBorder="1" applyAlignment="1" applyProtection="1">
      <alignment horizontal="center" vertical="center"/>
      <protection locked="0"/>
    </xf>
    <xf numFmtId="164" fontId="1" fillId="8" borderId="43" xfId="0" applyNumberFormat="1" applyFont="1" applyFill="1" applyBorder="1" applyAlignment="1" applyProtection="1">
      <alignment horizontal="center" vertical="center"/>
      <protection locked="0"/>
    </xf>
    <xf numFmtId="164" fontId="1" fillId="9" borderId="14" xfId="0" applyNumberFormat="1" applyFont="1" applyFill="1" applyBorder="1" applyAlignment="1" applyProtection="1">
      <alignment horizontal="center" vertical="center"/>
      <protection locked="0"/>
    </xf>
    <xf numFmtId="164" fontId="1" fillId="10" borderId="14" xfId="0" applyNumberFormat="1" applyFont="1" applyFill="1" applyBorder="1" applyAlignment="1" applyProtection="1">
      <alignment horizontal="center" vertical="center"/>
      <protection locked="0"/>
    </xf>
    <xf numFmtId="165" fontId="1" fillId="8" borderId="17" xfId="0" applyNumberFormat="1" applyFont="1" applyFill="1" applyBorder="1" applyAlignment="1" applyProtection="1">
      <alignment horizontal="center" vertical="center"/>
      <protection locked="0"/>
    </xf>
    <xf numFmtId="165" fontId="1" fillId="0" borderId="16" xfId="0" applyNumberFormat="1" applyFont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Alignment="1" applyProtection="1">
      <alignment horizontal="center" vertical="center"/>
      <protection locked="0"/>
    </xf>
    <xf numFmtId="164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11" borderId="16" xfId="0" applyFont="1" applyFill="1" applyBorder="1" applyAlignment="1" applyProtection="1">
      <alignment horizontal="center" vertical="center"/>
      <protection locked="0"/>
    </xf>
    <xf numFmtId="165" fontId="1" fillId="11" borderId="14" xfId="0" applyNumberFormat="1" applyFont="1" applyFill="1" applyBorder="1" applyAlignment="1" applyProtection="1">
      <alignment vertical="center"/>
      <protection locked="0"/>
    </xf>
    <xf numFmtId="0" fontId="3" fillId="12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164" fontId="1" fillId="13" borderId="9" xfId="0" applyNumberFormat="1" applyFont="1" applyFill="1" applyBorder="1" applyAlignment="1" applyProtection="1">
      <alignment horizontal="center" vertical="center"/>
      <protection locked="0"/>
    </xf>
    <xf numFmtId="164" fontId="1" fillId="8" borderId="4" xfId="0" applyNumberFormat="1" applyFont="1" applyFill="1" applyBorder="1" applyAlignment="1" applyProtection="1">
      <alignment horizontal="center" vertical="center"/>
      <protection locked="0"/>
    </xf>
    <xf numFmtId="164" fontId="1" fillId="4" borderId="9" xfId="0" applyNumberFormat="1" applyFont="1" applyFill="1" applyBorder="1" applyAlignment="1" applyProtection="1">
      <alignment horizontal="center" vertical="center"/>
      <protection locked="0"/>
    </xf>
    <xf numFmtId="164" fontId="1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164" fontId="1" fillId="7" borderId="5" xfId="0" applyNumberFormat="1" applyFont="1" applyFill="1" applyBorder="1" applyAlignment="1" applyProtection="1">
      <alignment horizontal="center" vertical="center"/>
      <protection locked="0"/>
    </xf>
    <xf numFmtId="164" fontId="1" fillId="4" borderId="50" xfId="0" applyNumberFormat="1" applyFont="1" applyFill="1" applyBorder="1" applyAlignment="1" applyProtection="1">
      <alignment horizontal="center" vertical="center"/>
      <protection locked="0"/>
    </xf>
    <xf numFmtId="164" fontId="1" fillId="7" borderId="10" xfId="0" applyNumberFormat="1" applyFont="1" applyFill="1" applyBorder="1" applyAlignment="1" applyProtection="1">
      <alignment horizontal="center" vertical="center"/>
      <protection locked="0"/>
    </xf>
    <xf numFmtId="164" fontId="1" fillId="8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64" fontId="1" fillId="7" borderId="4" xfId="0" applyNumberFormat="1" applyFont="1" applyFill="1" applyBorder="1" applyAlignment="1" applyProtection="1">
      <alignment horizontal="center" vertical="center"/>
      <protection locked="0"/>
    </xf>
    <xf numFmtId="164" fontId="1" fillId="9" borderId="4" xfId="0" applyNumberFormat="1" applyFont="1" applyFill="1" applyBorder="1" applyAlignment="1" applyProtection="1">
      <alignment horizontal="center" vertical="center"/>
      <protection locked="0"/>
    </xf>
    <xf numFmtId="164" fontId="1" fillId="10" borderId="4" xfId="0" applyNumberFormat="1" applyFont="1" applyFill="1" applyBorder="1" applyAlignment="1" applyProtection="1">
      <alignment horizontal="center" vertical="center"/>
      <protection locked="0"/>
    </xf>
    <xf numFmtId="164" fontId="1" fillId="8" borderId="10" xfId="0" applyNumberFormat="1" applyFont="1" applyFill="1" applyBorder="1" applyAlignment="1" applyProtection="1">
      <alignment horizontal="center" vertical="center"/>
      <protection locked="0"/>
    </xf>
    <xf numFmtId="165" fontId="1" fillId="8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9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165" fontId="1" fillId="11" borderId="4" xfId="0" applyNumberFormat="1" applyFont="1" applyFill="1" applyBorder="1" applyAlignment="1" applyProtection="1">
      <alignment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8" fillId="1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164" fontId="1" fillId="2" borderId="4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vertical="center"/>
      <protection locked="0"/>
    </xf>
    <xf numFmtId="0" fontId="5" fillId="14" borderId="4" xfId="0" applyFont="1" applyFill="1" applyBorder="1" applyAlignment="1" applyProtection="1">
      <alignment vertical="center"/>
      <protection locked="0"/>
    </xf>
    <xf numFmtId="165" fontId="1" fillId="2" borderId="10" xfId="0" applyNumberFormat="1" applyFont="1" applyFill="1" applyBorder="1" applyAlignment="1" applyProtection="1">
      <alignment horizontal="center" vertical="center"/>
      <protection locked="0"/>
    </xf>
    <xf numFmtId="165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0" fontId="4" fillId="14" borderId="4" xfId="0" applyFont="1" applyFill="1" applyBorder="1" applyAlignment="1" applyProtection="1">
      <alignment vertical="center"/>
      <protection locked="0"/>
    </xf>
    <xf numFmtId="164" fontId="1" fillId="2" borderId="50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164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11" borderId="9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64" fontId="1" fillId="7" borderId="12" xfId="0" applyNumberFormat="1" applyFont="1" applyFill="1" applyBorder="1" applyAlignment="1" applyProtection="1">
      <alignment horizontal="center" vertical="center"/>
      <protection locked="0"/>
    </xf>
    <xf numFmtId="164" fontId="1" fillId="3" borderId="13" xfId="0" applyNumberFormat="1" applyFont="1" applyFill="1" applyBorder="1" applyAlignment="1" applyProtection="1">
      <alignment horizontal="center" vertical="center"/>
      <protection locked="0"/>
    </xf>
    <xf numFmtId="164" fontId="1" fillId="13" borderId="11" xfId="0" applyNumberFormat="1" applyFont="1" applyFill="1" applyBorder="1" applyAlignment="1" applyProtection="1">
      <alignment horizontal="center" vertical="center"/>
      <protection locked="0"/>
    </xf>
    <xf numFmtId="164" fontId="1" fillId="8" borderId="12" xfId="0" applyNumberFormat="1" applyFont="1" applyFill="1" applyBorder="1" applyAlignment="1" applyProtection="1">
      <alignment horizontal="center" vertical="center"/>
      <protection locked="0"/>
    </xf>
    <xf numFmtId="164" fontId="1" fillId="4" borderId="11" xfId="0" applyNumberFormat="1" applyFont="1" applyFill="1" applyBorder="1" applyAlignment="1" applyProtection="1">
      <alignment horizontal="center" vertical="center"/>
      <protection locked="0"/>
    </xf>
    <xf numFmtId="164" fontId="1" fillId="6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vertical="center"/>
      <protection locked="0"/>
    </xf>
    <xf numFmtId="164" fontId="1" fillId="2" borderId="12" xfId="0" applyNumberFormat="1" applyFont="1" applyFill="1" applyBorder="1" applyAlignment="1" applyProtection="1">
      <alignment vertical="center"/>
      <protection locked="0"/>
    </xf>
    <xf numFmtId="164" fontId="1" fillId="7" borderId="13" xfId="0" applyNumberFormat="1" applyFont="1" applyFill="1" applyBorder="1" applyAlignment="1" applyProtection="1">
      <alignment horizontal="center" vertical="center"/>
      <protection locked="0"/>
    </xf>
    <xf numFmtId="164" fontId="1" fillId="7" borderId="47" xfId="0" applyNumberFormat="1" applyFont="1" applyFill="1" applyBorder="1" applyAlignment="1" applyProtection="1">
      <alignment horizontal="center" vertical="center"/>
      <protection locked="0"/>
    </xf>
    <xf numFmtId="164" fontId="1" fillId="8" borderId="27" xfId="0" applyNumberFormat="1" applyFont="1" applyFill="1" applyBorder="1" applyAlignment="1" applyProtection="1">
      <alignment horizontal="center" vertical="center"/>
      <protection locked="0"/>
    </xf>
    <xf numFmtId="164" fontId="1" fillId="8" borderId="45" xfId="0" applyNumberFormat="1" applyFont="1" applyFill="1" applyBorder="1" applyAlignment="1" applyProtection="1">
      <alignment horizontal="center" vertical="center"/>
      <protection locked="0"/>
    </xf>
    <xf numFmtId="164" fontId="1" fillId="9" borderId="12" xfId="0" applyNumberFormat="1" applyFont="1" applyFill="1" applyBorder="1" applyAlignment="1" applyProtection="1">
      <alignment horizontal="center" vertical="center"/>
      <protection locked="0"/>
    </xf>
    <xf numFmtId="164" fontId="1" fillId="10" borderId="12" xfId="0" applyNumberFormat="1" applyFont="1" applyFill="1" applyBorder="1" applyAlignment="1" applyProtection="1">
      <alignment horizontal="center" vertical="center"/>
      <protection locked="0"/>
    </xf>
    <xf numFmtId="164" fontId="1" fillId="8" borderId="13" xfId="0" applyNumberFormat="1" applyFont="1" applyFill="1" applyBorder="1" applyAlignment="1" applyProtection="1">
      <alignment horizontal="center" vertical="center"/>
      <protection locked="0"/>
    </xf>
    <xf numFmtId="165" fontId="1" fillId="8" borderId="13" xfId="0" applyNumberFormat="1" applyFont="1" applyFill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  <xf numFmtId="165" fontId="1" fillId="0" borderId="12" xfId="0" applyNumberFormat="1" applyFont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11" borderId="11" xfId="0" applyFont="1" applyFill="1" applyBorder="1" applyAlignment="1" applyProtection="1">
      <alignment vertical="center"/>
      <protection locked="0"/>
    </xf>
    <xf numFmtId="165" fontId="1" fillId="11" borderId="12" xfId="0" applyNumberFormat="1" applyFont="1" applyFill="1" applyBorder="1" applyAlignment="1" applyProtection="1">
      <alignment vertical="center"/>
      <protection locked="0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1" fillId="3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9" borderId="0" xfId="0" applyFont="1" applyFill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10" borderId="4" xfId="0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 vertical="center"/>
      <protection locked="0"/>
    </xf>
    <xf numFmtId="164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</xf>
    <xf numFmtId="165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4" fontId="2" fillId="3" borderId="10" xfId="0" applyNumberFormat="1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</xf>
    <xf numFmtId="0" fontId="2" fillId="8" borderId="9" xfId="0" applyFont="1" applyFill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4" fontId="2" fillId="3" borderId="12" xfId="0" applyNumberFormat="1" applyFont="1" applyFill="1" applyBorder="1" applyAlignment="1" applyProtection="1">
      <alignment horizontal="center" vertical="center"/>
    </xf>
    <xf numFmtId="164" fontId="2" fillId="7" borderId="12" xfId="0" applyNumberFormat="1" applyFont="1" applyFill="1" applyBorder="1" applyAlignment="1" applyProtection="1">
      <alignment horizontal="center" vertical="center"/>
    </xf>
    <xf numFmtId="164" fontId="2" fillId="3" borderId="13" xfId="0" applyNumberFormat="1" applyFont="1" applyFill="1" applyBorder="1" applyAlignment="1" applyProtection="1">
      <alignment horizontal="center" vertical="center"/>
    </xf>
    <xf numFmtId="164" fontId="2" fillId="13" borderId="1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164" fontId="2" fillId="4" borderId="11" xfId="0" applyNumberFormat="1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164" fontId="2" fillId="9" borderId="12" xfId="0" applyNumberFormat="1" applyFont="1" applyFill="1" applyBorder="1" applyAlignment="1" applyProtection="1">
      <alignment horizontal="center" vertical="center"/>
    </xf>
    <xf numFmtId="164" fontId="2" fillId="10" borderId="12" xfId="0" applyNumberFormat="1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5" fontId="2" fillId="0" borderId="1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165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164" fontId="1" fillId="3" borderId="14" xfId="0" applyNumberFormat="1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 applyProtection="1">
      <alignment horizontal="center" vertical="center"/>
    </xf>
    <xf numFmtId="164" fontId="1" fillId="3" borderId="17" xfId="0" applyNumberFormat="1" applyFont="1" applyFill="1" applyBorder="1" applyAlignment="1" applyProtection="1">
      <alignment horizontal="center" vertical="center"/>
    </xf>
    <xf numFmtId="164" fontId="1" fillId="13" borderId="16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vertical="center"/>
    </xf>
    <xf numFmtId="164" fontId="1" fillId="8" borderId="4" xfId="0" applyNumberFormat="1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164" fontId="1" fillId="4" borderId="16" xfId="0" applyNumberFormat="1" applyFont="1" applyFill="1" applyBorder="1" applyAlignment="1" applyProtection="1">
      <alignment horizontal="center" vertical="center"/>
    </xf>
    <xf numFmtId="164" fontId="1" fillId="7" borderId="17" xfId="0" applyNumberFormat="1" applyFont="1" applyFill="1" applyBorder="1" applyAlignment="1" applyProtection="1">
      <alignment horizontal="center" vertical="center"/>
    </xf>
    <xf numFmtId="164" fontId="1" fillId="8" borderId="14" xfId="0" applyNumberFormat="1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164" fontId="1" fillId="4" borderId="9" xfId="0" applyNumberFormat="1" applyFont="1" applyFill="1" applyBorder="1" applyAlignment="1" applyProtection="1">
      <alignment horizontal="center" vertical="center"/>
    </xf>
    <xf numFmtId="164" fontId="1" fillId="7" borderId="10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vertical="center"/>
    </xf>
    <xf numFmtId="164" fontId="1" fillId="8" borderId="10" xfId="0" applyNumberFormat="1" applyFont="1" applyFill="1" applyBorder="1" applyAlignment="1" applyProtection="1">
      <alignment horizontal="center" vertical="center"/>
    </xf>
    <xf numFmtId="164" fontId="1" fillId="8" borderId="46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164" fontId="1" fillId="7" borderId="4" xfId="0" applyNumberFormat="1" applyFont="1" applyFill="1" applyBorder="1" applyAlignment="1" applyProtection="1">
      <alignment horizontal="center" vertical="center"/>
    </xf>
    <xf numFmtId="164" fontId="1" fillId="9" borderId="4" xfId="0" applyNumberFormat="1" applyFont="1" applyFill="1" applyBorder="1" applyAlignment="1" applyProtection="1">
      <alignment horizontal="center" vertical="center"/>
    </xf>
    <xf numFmtId="164" fontId="1" fillId="10" borderId="4" xfId="0" applyNumberFormat="1" applyFont="1" applyFill="1" applyBorder="1" applyAlignment="1" applyProtection="1">
      <alignment horizontal="center" vertic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164" fontId="1" fillId="6" borderId="10" xfId="0" applyNumberFormat="1" applyFont="1" applyFill="1" applyBorder="1" applyAlignment="1" applyProtection="1">
      <alignment horizontal="center" vertical="center"/>
    </xf>
    <xf numFmtId="165" fontId="1" fillId="8" borderId="17" xfId="0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164" fontId="1" fillId="2" borderId="17" xfId="0" applyNumberFormat="1" applyFont="1" applyFill="1" applyBorder="1" applyAlignment="1" applyProtection="1">
      <alignment horizontal="center" vertical="center"/>
    </xf>
    <xf numFmtId="0" fontId="2" fillId="11" borderId="16" xfId="0" applyFont="1" applyFill="1" applyBorder="1" applyAlignment="1" applyProtection="1">
      <alignment horizontal="center" vertical="center"/>
    </xf>
    <xf numFmtId="165" fontId="1" fillId="11" borderId="14" xfId="0" applyNumberFormat="1" applyFont="1" applyFill="1" applyBorder="1" applyAlignment="1" applyProtection="1">
      <alignment vertical="center"/>
    </xf>
    <xf numFmtId="0" fontId="3" fillId="12" borderId="17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4" fontId="1" fillId="13" borderId="9" xfId="0" applyNumberFormat="1" applyFont="1" applyFill="1" applyBorder="1" applyAlignment="1" applyProtection="1">
      <alignment horizontal="center" vertical="center"/>
    </xf>
    <xf numFmtId="164" fontId="1" fillId="2" borderId="10" xfId="0" applyNumberFormat="1" applyFont="1" applyFill="1" applyBorder="1" applyAlignment="1" applyProtection="1">
      <alignment horizontal="center" vertical="center"/>
    </xf>
    <xf numFmtId="0" fontId="2" fillId="11" borderId="9" xfId="0" applyFont="1" applyFill="1" applyBorder="1" applyAlignment="1" applyProtection="1">
      <alignment horizontal="center" vertical="center"/>
    </xf>
    <xf numFmtId="165" fontId="1" fillId="11" borderId="4" xfId="0" applyNumberFormat="1" applyFont="1" applyFill="1" applyBorder="1" applyAlignment="1" applyProtection="1">
      <alignment vertical="center"/>
    </xf>
    <xf numFmtId="0" fontId="3" fillId="12" borderId="10" xfId="0" applyFont="1" applyFill="1" applyBorder="1" applyAlignment="1" applyProtection="1">
      <alignment horizontal="center" vertical="center"/>
    </xf>
    <xf numFmtId="164" fontId="1" fillId="8" borderId="44" xfId="0" applyNumberFormat="1" applyFont="1" applyFill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165" fontId="1" fillId="0" borderId="17" xfId="0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1" fillId="15" borderId="4" xfId="0" applyFont="1" applyFill="1" applyBorder="1" applyAlignment="1" applyProtection="1">
      <alignment vertical="center"/>
    </xf>
    <xf numFmtId="164" fontId="1" fillId="2" borderId="46" xfId="0" applyNumberFormat="1" applyFont="1" applyFill="1" applyBorder="1" applyAlignment="1" applyProtection="1">
      <alignment horizontal="center" vertical="center"/>
    </xf>
    <xf numFmtId="164" fontId="1" fillId="2" borderId="14" xfId="0" applyNumberFormat="1" applyFont="1" applyFill="1" applyBorder="1" applyAlignment="1" applyProtection="1">
      <alignment horizontal="center" vertical="center"/>
    </xf>
    <xf numFmtId="164" fontId="1" fillId="2" borderId="44" xfId="0" applyNumberFormat="1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/>
    </xf>
    <xf numFmtId="0" fontId="3" fillId="12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164" fontId="1" fillId="0" borderId="14" xfId="0" applyNumberFormat="1" applyFont="1" applyFill="1" applyBorder="1" applyAlignment="1" applyProtection="1">
      <alignment horizontal="center" vertical="center"/>
    </xf>
    <xf numFmtId="165" fontId="1" fillId="2" borderId="4" xfId="0" applyNumberFormat="1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>
      <alignment horizontal="center" vertical="center"/>
    </xf>
    <xf numFmtId="164" fontId="1" fillId="7" borderId="12" xfId="0" applyNumberFormat="1" applyFont="1" applyFill="1" applyBorder="1" applyAlignment="1" applyProtection="1">
      <alignment horizontal="center" vertical="center"/>
    </xf>
    <xf numFmtId="164" fontId="1" fillId="13" borderId="11" xfId="0" applyNumberFormat="1" applyFont="1" applyFill="1" applyBorder="1" applyAlignment="1" applyProtection="1">
      <alignment horizontal="center" vertical="center"/>
    </xf>
    <xf numFmtId="164" fontId="1" fillId="2" borderId="12" xfId="0" applyNumberFormat="1" applyFont="1" applyFill="1" applyBorder="1" applyAlignment="1" applyProtection="1">
      <alignment vertical="center"/>
    </xf>
    <xf numFmtId="164" fontId="1" fillId="8" borderId="12" xfId="0" applyNumberFormat="1" applyFont="1" applyFill="1" applyBorder="1" applyAlignment="1" applyProtection="1">
      <alignment horizontal="center" vertical="center"/>
    </xf>
    <xf numFmtId="164" fontId="1" fillId="4" borderId="11" xfId="0" applyNumberFormat="1" applyFont="1" applyFill="1" applyBorder="1" applyAlignment="1" applyProtection="1">
      <alignment horizontal="center" vertical="center"/>
    </xf>
    <xf numFmtId="164" fontId="1" fillId="7" borderId="13" xfId="0" applyNumberFormat="1" applyFont="1" applyFill="1" applyBorder="1" applyAlignment="1" applyProtection="1">
      <alignment horizontal="center" vertical="center"/>
    </xf>
    <xf numFmtId="164" fontId="1" fillId="2" borderId="11" xfId="0" applyNumberFormat="1" applyFont="1" applyFill="1" applyBorder="1" applyAlignment="1" applyProtection="1">
      <alignment horizontal="center" vertical="center"/>
    </xf>
    <xf numFmtId="164" fontId="1" fillId="2" borderId="24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164" fontId="1" fillId="2" borderId="13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165" fontId="1" fillId="8" borderId="27" xfId="0" applyNumberFormat="1" applyFont="1" applyFill="1" applyBorder="1" applyAlignment="1" applyProtection="1">
      <alignment horizontal="center" vertical="center"/>
    </xf>
    <xf numFmtId="0" fontId="2" fillId="11" borderId="11" xfId="0" applyFont="1" applyFill="1" applyBorder="1" applyAlignment="1" applyProtection="1">
      <alignment horizontal="center" vertical="center"/>
    </xf>
    <xf numFmtId="165" fontId="1" fillId="11" borderId="12" xfId="0" applyNumberFormat="1" applyFont="1" applyFill="1" applyBorder="1" applyAlignment="1" applyProtection="1">
      <alignment vertical="center"/>
    </xf>
    <xf numFmtId="0" fontId="3" fillId="12" borderId="18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164" fontId="1" fillId="2" borderId="12" xfId="0" applyNumberFormat="1" applyFont="1" applyFill="1" applyBorder="1" applyAlignment="1" applyProtection="1">
      <alignment horizontal="center" vertical="center"/>
    </xf>
    <xf numFmtId="165" fontId="1" fillId="2" borderId="17" xfId="0" applyNumberFormat="1" applyFont="1" applyFill="1" applyBorder="1" applyAlignment="1" applyProtection="1">
      <alignment horizontal="center" vertical="center"/>
    </xf>
    <xf numFmtId="164" fontId="1" fillId="2" borderId="16" xfId="0" applyNumberFormat="1" applyFont="1" applyFill="1" applyBorder="1" applyAlignment="1" applyProtection="1">
      <alignment horizontal="center" vertical="center"/>
    </xf>
    <xf numFmtId="165" fontId="1" fillId="2" borderId="12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4" fontId="1" fillId="3" borderId="0" xfId="0" applyNumberFormat="1" applyFont="1" applyFill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9" borderId="0" xfId="0" applyFont="1" applyFill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center" vertical="center"/>
    </xf>
    <xf numFmtId="165" fontId="1" fillId="0" borderId="0" xfId="0" applyNumberFormat="1" applyFont="1" applyAlignment="1" applyProtection="1">
      <alignment vertical="center"/>
    </xf>
    <xf numFmtId="166" fontId="2" fillId="8" borderId="13" xfId="0" applyNumberFormat="1" applyFont="1" applyFill="1" applyBorder="1" applyAlignment="1" applyProtection="1">
      <alignment horizontal="center" vertical="center"/>
      <protection locked="0"/>
    </xf>
    <xf numFmtId="166" fontId="1" fillId="8" borderId="17" xfId="0" applyNumberFormat="1" applyFont="1" applyFill="1" applyBorder="1" applyAlignment="1" applyProtection="1">
      <alignment horizontal="center" vertical="center"/>
      <protection locked="0"/>
    </xf>
    <xf numFmtId="164" fontId="1" fillId="11" borderId="14" xfId="0" applyNumberFormat="1" applyFont="1" applyFill="1" applyBorder="1" applyAlignment="1" applyProtection="1">
      <alignment horizontal="center" vertical="center"/>
      <protection locked="0"/>
    </xf>
    <xf numFmtId="166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164" fontId="2" fillId="7" borderId="10" xfId="0" applyNumberFormat="1" applyFont="1" applyFill="1" applyBorder="1" applyAlignment="1" applyProtection="1">
      <alignment horizontal="center" vertical="center"/>
      <protection locked="0"/>
    </xf>
    <xf numFmtId="164" fontId="2" fillId="7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8" fillId="11" borderId="4" xfId="0" applyFont="1" applyFill="1" applyBorder="1" applyAlignment="1" applyProtection="1">
      <alignment vertical="center"/>
      <protection locked="0"/>
    </xf>
    <xf numFmtId="0" fontId="1" fillId="11" borderId="4" xfId="0" applyFont="1" applyFill="1" applyBorder="1" applyAlignment="1" applyProtection="1">
      <alignment horizontal="center" vertical="center"/>
      <protection locked="0"/>
    </xf>
    <xf numFmtId="0" fontId="8" fillId="11" borderId="5" xfId="0" applyFont="1" applyFill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166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166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10" borderId="5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31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8" borderId="31" xfId="0" applyFont="1" applyFill="1" applyBorder="1" applyAlignment="1" applyProtection="1">
      <alignment horizontal="center" vertical="center"/>
      <protection locked="0"/>
    </xf>
    <xf numFmtId="0" fontId="2" fillId="8" borderId="35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32" xfId="0" applyFont="1" applyFill="1" applyBorder="1" applyAlignment="1" applyProtection="1">
      <alignment horizontal="center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2" xfId="0" applyFont="1" applyFill="1" applyBorder="1" applyAlignment="1" applyProtection="1">
      <alignment horizontal="left" vertical="center"/>
      <protection locked="0"/>
    </xf>
    <xf numFmtId="0" fontId="2" fillId="8" borderId="30" xfId="0" applyFont="1" applyFill="1" applyBorder="1" applyAlignment="1" applyProtection="1">
      <alignment horizontal="left" vertical="center"/>
      <protection locked="0"/>
    </xf>
    <xf numFmtId="0" fontId="2" fillId="8" borderId="15" xfId="0" applyFont="1" applyFill="1" applyBorder="1" applyAlignment="1" applyProtection="1">
      <alignment horizontal="left" vertical="center"/>
      <protection locked="0"/>
    </xf>
    <xf numFmtId="0" fontId="2" fillId="8" borderId="32" xfId="0" applyFont="1" applyFill="1" applyBorder="1" applyAlignment="1" applyProtection="1">
      <alignment horizontal="left" vertical="center"/>
      <protection locked="0"/>
    </xf>
    <xf numFmtId="0" fontId="2" fillId="8" borderId="33" xfId="0" applyFont="1" applyFill="1" applyBorder="1" applyAlignment="1" applyProtection="1">
      <alignment horizontal="left" vertical="center"/>
      <protection locked="0"/>
    </xf>
    <xf numFmtId="0" fontId="3" fillId="12" borderId="28" xfId="0" applyFont="1" applyFill="1" applyBorder="1" applyAlignment="1" applyProtection="1">
      <alignment horizontal="center" vertical="center"/>
      <protection locked="0"/>
    </xf>
    <xf numFmtId="0" fontId="3" fillId="12" borderId="29" xfId="0" applyFont="1" applyFill="1" applyBorder="1" applyAlignment="1" applyProtection="1">
      <alignment horizontal="center" vertical="center"/>
      <protection locked="0"/>
    </xf>
    <xf numFmtId="0" fontId="3" fillId="12" borderId="3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2" fillId="8" borderId="8" xfId="0" applyFont="1" applyFill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7" borderId="33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" fillId="6" borderId="35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right" vertical="center"/>
      <protection locked="0"/>
    </xf>
    <xf numFmtId="0" fontId="2" fillId="8" borderId="2" xfId="0" applyFont="1" applyFill="1" applyBorder="1" applyAlignment="1" applyProtection="1">
      <alignment horizontal="right" vertical="center"/>
      <protection locked="0"/>
    </xf>
    <xf numFmtId="0" fontId="2" fillId="8" borderId="30" xfId="0" applyFont="1" applyFill="1" applyBorder="1" applyAlignment="1" applyProtection="1">
      <alignment horizontal="right" vertical="center"/>
      <protection locked="0"/>
    </xf>
    <xf numFmtId="0" fontId="2" fillId="8" borderId="31" xfId="0" applyFont="1" applyFill="1" applyBorder="1" applyAlignment="1" applyProtection="1">
      <alignment horizontal="right" vertical="center"/>
      <protection locked="0"/>
    </xf>
    <xf numFmtId="0" fontId="2" fillId="8" borderId="32" xfId="0" applyFont="1" applyFill="1" applyBorder="1" applyAlignment="1" applyProtection="1">
      <alignment horizontal="right" vertical="center"/>
      <protection locked="0"/>
    </xf>
    <xf numFmtId="0" fontId="2" fillId="8" borderId="33" xfId="0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/>
    </xf>
    <xf numFmtId="0" fontId="3" fillId="12" borderId="28" xfId="0" applyFont="1" applyFill="1" applyBorder="1" applyAlignment="1" applyProtection="1">
      <alignment horizontal="center" vertical="center"/>
    </xf>
    <xf numFmtId="0" fontId="3" fillId="12" borderId="29" xfId="0" applyFont="1" applyFill="1" applyBorder="1" applyAlignment="1" applyProtection="1">
      <alignment horizontal="center" vertical="center"/>
    </xf>
    <xf numFmtId="0" fontId="3" fillId="12" borderId="34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right" vertical="center"/>
    </xf>
    <xf numFmtId="0" fontId="2" fillId="8" borderId="2" xfId="0" applyFont="1" applyFill="1" applyBorder="1" applyAlignment="1" applyProtection="1">
      <alignment horizontal="right" vertical="center"/>
    </xf>
    <xf numFmtId="0" fontId="2" fillId="8" borderId="31" xfId="0" applyFont="1" applyFill="1" applyBorder="1" applyAlignment="1" applyProtection="1">
      <alignment horizontal="right" vertical="center"/>
    </xf>
    <xf numFmtId="0" fontId="2" fillId="8" borderId="32" xfId="0" applyFont="1" applyFill="1" applyBorder="1" applyAlignment="1" applyProtection="1">
      <alignment horizontal="right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8" borderId="31" xfId="0" applyFont="1" applyFill="1" applyBorder="1" applyAlignment="1" applyProtection="1">
      <alignment horizontal="center" vertical="center"/>
    </xf>
    <xf numFmtId="0" fontId="2" fillId="8" borderId="32" xfId="0" applyFont="1" applyFill="1" applyBorder="1" applyAlignment="1" applyProtection="1">
      <alignment horizontal="center" vertical="center"/>
    </xf>
    <xf numFmtId="0" fontId="2" fillId="8" borderId="35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right" vertical="center"/>
    </xf>
    <xf numFmtId="0" fontId="2" fillId="8" borderId="35" xfId="0" applyFont="1" applyFill="1" applyBorder="1" applyAlignment="1" applyProtection="1">
      <alignment horizontal="right" vertical="center"/>
    </xf>
    <xf numFmtId="0" fontId="2" fillId="7" borderId="1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31" xfId="0" applyFont="1" applyFill="1" applyBorder="1" applyAlignment="1" applyProtection="1">
      <alignment horizontal="left" vertical="center"/>
    </xf>
    <xf numFmtId="0" fontId="2" fillId="7" borderId="32" xfId="0" applyFont="1" applyFill="1" applyBorder="1" applyAlignment="1" applyProtection="1">
      <alignment horizontal="left" vertical="center"/>
    </xf>
    <xf numFmtId="0" fontId="2" fillId="7" borderId="35" xfId="0" applyFont="1" applyFill="1" applyBorder="1" applyAlignment="1" applyProtection="1">
      <alignment horizontal="left" vertical="center"/>
    </xf>
    <xf numFmtId="0" fontId="2" fillId="8" borderId="36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30" xfId="0" applyFont="1" applyFill="1" applyBorder="1" applyAlignment="1" applyProtection="1">
      <alignment horizontal="left" vertical="center"/>
    </xf>
    <xf numFmtId="0" fontId="2" fillId="8" borderId="15" xfId="0" applyFont="1" applyFill="1" applyBorder="1" applyAlignment="1" applyProtection="1">
      <alignment horizontal="left" vertical="center"/>
    </xf>
    <xf numFmtId="0" fontId="2" fillId="8" borderId="32" xfId="0" applyFont="1" applyFill="1" applyBorder="1" applyAlignment="1" applyProtection="1">
      <alignment horizontal="left" vertical="center"/>
    </xf>
    <xf numFmtId="0" fontId="2" fillId="8" borderId="33" xfId="0" applyFont="1" applyFill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3"/>
  <sheetViews>
    <sheetView tabSelected="1" zoomScaleNormal="100" workbookViewId="0">
      <pane xSplit="2" ySplit="3" topLeftCell="C4" activePane="bottomRight" state="frozenSplit"/>
      <selection pane="topRight" activeCell="C1" sqref="C1:C1048576"/>
      <selection pane="bottomLeft" activeCell="A2" sqref="A2"/>
      <selection pane="bottomRight" activeCell="D10" sqref="D10:E10"/>
    </sheetView>
  </sheetViews>
  <sheetFormatPr defaultRowHeight="12"/>
  <cols>
    <col min="1" max="1" width="4.42578125" style="128" customWidth="1"/>
    <col min="2" max="2" width="21.140625" style="158" customWidth="1"/>
    <col min="3" max="3" width="27.42578125" style="76" bestFit="1" customWidth="1"/>
    <col min="4" max="4" width="5.5703125" style="128" customWidth="1"/>
    <col min="5" max="5" width="33" style="76" bestFit="1" customWidth="1"/>
    <col min="6" max="6" width="5.7109375" style="128" customWidth="1"/>
    <col min="7" max="7" width="4.7109375" style="128" bestFit="1" customWidth="1"/>
    <col min="8" max="8" width="4" style="159" hidden="1" customWidth="1"/>
    <col min="9" max="9" width="4" style="160" bestFit="1" customWidth="1"/>
    <col min="10" max="10" width="4.85546875" style="159" hidden="1" customWidth="1"/>
    <col min="11" max="11" width="5" style="160" bestFit="1" customWidth="1"/>
    <col min="12" max="14" width="2.7109375" style="128" bestFit="1" customWidth="1"/>
    <col min="15" max="15" width="4.28515625" style="128" bestFit="1" customWidth="1"/>
    <col min="16" max="16" width="2.7109375" style="8" bestFit="1" customWidth="1"/>
    <col min="17" max="17" width="5" style="160" customWidth="1"/>
    <col min="18" max="19" width="4.85546875" style="159" hidden="1" customWidth="1"/>
    <col min="20" max="20" width="2.7109375" style="8" bestFit="1" customWidth="1"/>
    <col min="21" max="21" width="4" style="128" bestFit="1" customWidth="1"/>
    <col min="22" max="22" width="5" style="128" bestFit="1" customWidth="1"/>
    <col min="23" max="28" width="2.7109375" style="128" bestFit="1" customWidth="1"/>
    <col min="29" max="31" width="2.7109375" style="76" bestFit="1" customWidth="1"/>
    <col min="32" max="33" width="2.7109375" style="76" customWidth="1"/>
    <col min="34" max="34" width="2.7109375" style="76" bestFit="1" customWidth="1"/>
    <col min="35" max="35" width="4.140625" style="76" bestFit="1" customWidth="1"/>
    <col min="36" max="36" width="3.85546875" style="161" hidden="1" customWidth="1"/>
    <col min="37" max="37" width="4" style="159" hidden="1" customWidth="1"/>
    <col min="38" max="38" width="6.7109375" style="128" bestFit="1" customWidth="1"/>
    <col min="39" max="39" width="4" style="76" bestFit="1" customWidth="1"/>
    <col min="40" max="40" width="4.85546875" style="128" bestFit="1" customWidth="1"/>
    <col min="41" max="41" width="2.7109375" style="8" customWidth="1"/>
    <col min="42" max="42" width="5.140625" style="160" customWidth="1"/>
    <col min="43" max="43" width="4" style="128" bestFit="1" customWidth="1"/>
    <col min="44" max="44" width="2.7109375" style="128" bestFit="1" customWidth="1"/>
    <col min="45" max="45" width="5" style="128" bestFit="1" customWidth="1"/>
    <col min="46" max="48" width="2.7109375" style="128" bestFit="1" customWidth="1"/>
    <col min="49" max="49" width="4.85546875" style="76" bestFit="1" customWidth="1"/>
    <col min="50" max="50" width="3" style="162" customWidth="1"/>
    <col min="51" max="51" width="5" style="160" customWidth="1"/>
    <col min="52" max="52" width="4" style="128" bestFit="1" customWidth="1"/>
    <col min="53" max="53" width="5" style="128" bestFit="1" customWidth="1"/>
    <col min="54" max="55" width="2.7109375" style="128" bestFit="1" customWidth="1"/>
    <col min="56" max="58" width="2.7109375" style="128" customWidth="1"/>
    <col min="59" max="59" width="2.7109375" style="128" bestFit="1" customWidth="1"/>
    <col min="60" max="60" width="4" style="76" bestFit="1" customWidth="1"/>
    <col min="61" max="61" width="3" style="162" customWidth="1"/>
    <col min="62" max="62" width="5" style="160" customWidth="1"/>
    <col min="63" max="63" width="4" style="128" bestFit="1" customWidth="1"/>
    <col min="64" max="64" width="5" style="128" bestFit="1" customWidth="1"/>
    <col min="65" max="65" width="2.7109375" style="128" bestFit="1" customWidth="1"/>
    <col min="66" max="66" width="5.140625" style="128" customWidth="1"/>
    <col min="67" max="67" width="4" style="128" bestFit="1" customWidth="1"/>
    <col min="68" max="68" width="4" style="76" bestFit="1" customWidth="1"/>
    <col min="69" max="69" width="6.140625" style="128" customWidth="1"/>
    <col min="70" max="70" width="5" style="128" bestFit="1" customWidth="1"/>
    <col min="71" max="80" width="3.7109375" style="128" bestFit="1" customWidth="1"/>
    <col min="81" max="81" width="4.28515625" style="76" customWidth="1"/>
    <col min="82" max="82" width="4" style="163" hidden="1" customWidth="1"/>
    <col min="83" max="83" width="5.42578125" style="160" bestFit="1" customWidth="1"/>
    <col min="84" max="84" width="3.140625" style="164" customWidth="1"/>
    <col min="85" max="85" width="5" style="160" customWidth="1"/>
    <col min="86" max="86" width="4" style="128" bestFit="1" customWidth="1"/>
    <col min="87" max="87" width="5" style="128" bestFit="1" customWidth="1"/>
    <col min="88" max="89" width="2.7109375" style="128" bestFit="1" customWidth="1"/>
    <col min="90" max="93" width="2.7109375" style="128" customWidth="1"/>
    <col min="94" max="94" width="2.7109375" style="128" bestFit="1" customWidth="1"/>
    <col min="95" max="95" width="4.85546875" style="159" hidden="1" customWidth="1"/>
    <col min="96" max="96" width="4" style="159" hidden="1" customWidth="1"/>
    <col min="97" max="97" width="4" style="128" bestFit="1" customWidth="1"/>
    <col min="98" max="98" width="5" style="160" customWidth="1"/>
    <col min="99" max="99" width="7" style="128" bestFit="1" customWidth="1"/>
    <col min="100" max="100" width="7" style="165" bestFit="1" customWidth="1"/>
    <col min="101" max="101" width="6.140625" style="165" bestFit="1" customWidth="1"/>
    <col min="102" max="102" width="5.85546875" style="165" bestFit="1" customWidth="1"/>
    <col min="103" max="103" width="6.140625" style="76" bestFit="1" customWidth="1"/>
    <col min="104" max="104" width="7" style="166" bestFit="1" customWidth="1"/>
    <col min="105" max="105" width="5.5703125" style="8" bestFit="1" customWidth="1"/>
    <col min="106" max="106" width="5.85546875" style="128" customWidth="1"/>
    <col min="107" max="16384" width="9.140625" style="76"/>
  </cols>
  <sheetData>
    <row r="1" spans="1:106" s="8" customFormat="1" ht="15" customHeight="1">
      <c r="A1" s="373" t="s">
        <v>1</v>
      </c>
      <c r="B1" s="376" t="s">
        <v>0</v>
      </c>
      <c r="C1" s="379" t="s">
        <v>2</v>
      </c>
      <c r="D1" s="379" t="s">
        <v>4</v>
      </c>
      <c r="E1" s="379" t="s">
        <v>3</v>
      </c>
      <c r="F1" s="382" t="s">
        <v>4</v>
      </c>
      <c r="G1" s="352" t="s">
        <v>5</v>
      </c>
      <c r="H1" s="356"/>
      <c r="I1" s="387"/>
      <c r="J1" s="1"/>
      <c r="K1" s="358" t="s">
        <v>99</v>
      </c>
      <c r="L1" s="362"/>
      <c r="M1" s="362"/>
      <c r="N1" s="362"/>
      <c r="O1" s="362"/>
      <c r="P1" s="359"/>
      <c r="Q1" s="389" t="s">
        <v>14</v>
      </c>
      <c r="R1" s="390"/>
      <c r="S1" s="390"/>
      <c r="T1" s="390"/>
      <c r="U1" s="391"/>
      <c r="V1" s="395" t="s">
        <v>97</v>
      </c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7"/>
      <c r="AI1" s="364" t="s">
        <v>27</v>
      </c>
      <c r="AJ1" s="365"/>
      <c r="AK1" s="365"/>
      <c r="AL1" s="365"/>
      <c r="AM1" s="366"/>
      <c r="AN1" s="2"/>
      <c r="AO1" s="3"/>
      <c r="AP1" s="352" t="s">
        <v>33</v>
      </c>
      <c r="AQ1" s="356"/>
      <c r="AR1" s="4"/>
      <c r="AS1" s="362" t="s">
        <v>34</v>
      </c>
      <c r="AT1" s="362"/>
      <c r="AU1" s="362"/>
      <c r="AV1" s="362"/>
      <c r="AW1" s="362"/>
      <c r="AX1" s="359"/>
      <c r="AY1" s="352" t="s">
        <v>38</v>
      </c>
      <c r="AZ1" s="353"/>
      <c r="BA1" s="358" t="s">
        <v>39</v>
      </c>
      <c r="BB1" s="362"/>
      <c r="BC1" s="362"/>
      <c r="BD1" s="362"/>
      <c r="BE1" s="362"/>
      <c r="BF1" s="362"/>
      <c r="BG1" s="362"/>
      <c r="BH1" s="362"/>
      <c r="BI1" s="359"/>
      <c r="BJ1" s="352" t="s">
        <v>33</v>
      </c>
      <c r="BK1" s="353"/>
      <c r="BL1" s="358" t="s">
        <v>46</v>
      </c>
      <c r="BM1" s="362"/>
      <c r="BN1" s="362"/>
      <c r="BO1" s="362"/>
      <c r="BP1" s="359"/>
      <c r="BQ1" s="359" t="s">
        <v>33</v>
      </c>
      <c r="BR1" s="352" t="s">
        <v>51</v>
      </c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3"/>
      <c r="CG1" s="358" t="s">
        <v>33</v>
      </c>
      <c r="CH1" s="359"/>
      <c r="CI1" s="352" t="s">
        <v>52</v>
      </c>
      <c r="CJ1" s="356"/>
      <c r="CK1" s="356"/>
      <c r="CL1" s="356"/>
      <c r="CM1" s="356"/>
      <c r="CN1" s="356"/>
      <c r="CO1" s="356"/>
      <c r="CP1" s="356"/>
      <c r="CQ1" s="356"/>
      <c r="CR1" s="356"/>
      <c r="CS1" s="353"/>
      <c r="CT1" s="385" t="s">
        <v>14</v>
      </c>
      <c r="CU1" s="386"/>
      <c r="CV1" s="5"/>
      <c r="CW1" s="6"/>
      <c r="CX1" s="7"/>
      <c r="CY1" s="370" t="s">
        <v>98</v>
      </c>
      <c r="CZ1" s="371"/>
      <c r="DA1" s="372"/>
    </row>
    <row r="2" spans="1:106" s="8" customFormat="1" ht="15" customHeight="1">
      <c r="A2" s="374"/>
      <c r="B2" s="377"/>
      <c r="C2" s="380"/>
      <c r="D2" s="380"/>
      <c r="E2" s="380"/>
      <c r="F2" s="383"/>
      <c r="G2" s="354"/>
      <c r="H2" s="357"/>
      <c r="I2" s="388"/>
      <c r="J2" s="9"/>
      <c r="K2" s="360"/>
      <c r="L2" s="363"/>
      <c r="M2" s="363"/>
      <c r="N2" s="363"/>
      <c r="O2" s="363"/>
      <c r="P2" s="361"/>
      <c r="Q2" s="392"/>
      <c r="R2" s="393"/>
      <c r="S2" s="393"/>
      <c r="T2" s="393"/>
      <c r="U2" s="394"/>
      <c r="V2" s="398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400"/>
      <c r="AI2" s="367"/>
      <c r="AJ2" s="368"/>
      <c r="AK2" s="368"/>
      <c r="AL2" s="368"/>
      <c r="AM2" s="369"/>
      <c r="AN2" s="10"/>
      <c r="AO2" s="11"/>
      <c r="AP2" s="354"/>
      <c r="AQ2" s="357"/>
      <c r="AR2" s="4"/>
      <c r="AS2" s="363"/>
      <c r="AT2" s="363"/>
      <c r="AU2" s="363"/>
      <c r="AV2" s="363"/>
      <c r="AW2" s="363"/>
      <c r="AX2" s="361"/>
      <c r="AY2" s="354"/>
      <c r="AZ2" s="355"/>
      <c r="BA2" s="360"/>
      <c r="BB2" s="363"/>
      <c r="BC2" s="363"/>
      <c r="BD2" s="363"/>
      <c r="BE2" s="363"/>
      <c r="BF2" s="363"/>
      <c r="BG2" s="363"/>
      <c r="BH2" s="363"/>
      <c r="BI2" s="361"/>
      <c r="BJ2" s="354"/>
      <c r="BK2" s="355"/>
      <c r="BL2" s="360"/>
      <c r="BM2" s="363"/>
      <c r="BN2" s="363"/>
      <c r="BO2" s="363"/>
      <c r="BP2" s="361"/>
      <c r="BQ2" s="361"/>
      <c r="BR2" s="354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5"/>
      <c r="CG2" s="360"/>
      <c r="CH2" s="361"/>
      <c r="CI2" s="354"/>
      <c r="CJ2" s="357"/>
      <c r="CK2" s="357"/>
      <c r="CL2" s="357"/>
      <c r="CM2" s="357"/>
      <c r="CN2" s="357"/>
      <c r="CO2" s="357"/>
      <c r="CP2" s="357"/>
      <c r="CQ2" s="357"/>
      <c r="CR2" s="357"/>
      <c r="CS2" s="355"/>
      <c r="CT2" s="12"/>
      <c r="CU2" s="11" t="s">
        <v>59</v>
      </c>
      <c r="CV2" s="13" t="s">
        <v>61</v>
      </c>
      <c r="CW2" s="14" t="s">
        <v>63</v>
      </c>
      <c r="CX2" s="15" t="s">
        <v>68</v>
      </c>
      <c r="CY2" s="16" t="s">
        <v>64</v>
      </c>
      <c r="CZ2" s="14" t="s">
        <v>59</v>
      </c>
      <c r="DA2" s="17" t="s">
        <v>67</v>
      </c>
    </row>
    <row r="3" spans="1:106" s="44" customFormat="1" ht="15.75" customHeight="1" thickBot="1">
      <c r="A3" s="375"/>
      <c r="B3" s="378"/>
      <c r="C3" s="381"/>
      <c r="D3" s="381"/>
      <c r="E3" s="381"/>
      <c r="F3" s="384"/>
      <c r="G3" s="18" t="s">
        <v>6</v>
      </c>
      <c r="H3" s="19" t="s">
        <v>7</v>
      </c>
      <c r="I3" s="20" t="s">
        <v>9</v>
      </c>
      <c r="J3" s="21"/>
      <c r="K3" s="22" t="s">
        <v>8</v>
      </c>
      <c r="L3" s="23" t="s">
        <v>10</v>
      </c>
      <c r="M3" s="23" t="s">
        <v>11</v>
      </c>
      <c r="N3" s="23" t="s">
        <v>12</v>
      </c>
      <c r="O3" s="24" t="s">
        <v>9</v>
      </c>
      <c r="P3" s="25" t="s">
        <v>26</v>
      </c>
      <c r="Q3" s="26" t="s">
        <v>13</v>
      </c>
      <c r="R3" s="19"/>
      <c r="S3" s="19"/>
      <c r="T3" s="25" t="s">
        <v>26</v>
      </c>
      <c r="U3" s="27" t="s">
        <v>9</v>
      </c>
      <c r="V3" s="28" t="s">
        <v>8</v>
      </c>
      <c r="W3" s="29" t="s">
        <v>16</v>
      </c>
      <c r="X3" s="29" t="s">
        <v>17</v>
      </c>
      <c r="Y3" s="29" t="s">
        <v>18</v>
      </c>
      <c r="Z3" s="29" t="s">
        <v>19</v>
      </c>
      <c r="AA3" s="29" t="s">
        <v>20</v>
      </c>
      <c r="AB3" s="29" t="s">
        <v>21</v>
      </c>
      <c r="AC3" s="29" t="s">
        <v>22</v>
      </c>
      <c r="AD3" s="29" t="s">
        <v>23</v>
      </c>
      <c r="AE3" s="29" t="s">
        <v>24</v>
      </c>
      <c r="AF3" s="29" t="s">
        <v>25</v>
      </c>
      <c r="AG3" s="29" t="s">
        <v>30</v>
      </c>
      <c r="AH3" s="29" t="s">
        <v>40</v>
      </c>
      <c r="AI3" s="29" t="s">
        <v>28</v>
      </c>
      <c r="AJ3" s="30" t="s">
        <v>29</v>
      </c>
      <c r="AK3" s="19" t="s">
        <v>31</v>
      </c>
      <c r="AL3" s="29" t="s">
        <v>32</v>
      </c>
      <c r="AM3" s="29" t="s">
        <v>31</v>
      </c>
      <c r="AN3" s="24" t="s">
        <v>9</v>
      </c>
      <c r="AO3" s="25" t="s">
        <v>26</v>
      </c>
      <c r="AP3" s="26" t="s">
        <v>13</v>
      </c>
      <c r="AQ3" s="31" t="s">
        <v>9</v>
      </c>
      <c r="AR3" s="32" t="s">
        <v>26</v>
      </c>
      <c r="AS3" s="33" t="s">
        <v>8</v>
      </c>
      <c r="AT3" s="29" t="s">
        <v>35</v>
      </c>
      <c r="AU3" s="29" t="s">
        <v>36</v>
      </c>
      <c r="AV3" s="29" t="s">
        <v>37</v>
      </c>
      <c r="AW3" s="24" t="s">
        <v>9</v>
      </c>
      <c r="AX3" s="25" t="s">
        <v>26</v>
      </c>
      <c r="AY3" s="26" t="s">
        <v>13</v>
      </c>
      <c r="AZ3" s="34" t="s">
        <v>9</v>
      </c>
      <c r="BA3" s="28" t="s">
        <v>8</v>
      </c>
      <c r="BB3" s="29" t="s">
        <v>41</v>
      </c>
      <c r="BC3" s="29" t="s">
        <v>42</v>
      </c>
      <c r="BD3" s="29" t="s">
        <v>43</v>
      </c>
      <c r="BE3" s="29" t="s">
        <v>44</v>
      </c>
      <c r="BF3" s="29" t="s">
        <v>45</v>
      </c>
      <c r="BG3" s="29" t="s">
        <v>53</v>
      </c>
      <c r="BH3" s="24" t="s">
        <v>9</v>
      </c>
      <c r="BI3" s="25" t="s">
        <v>26</v>
      </c>
      <c r="BJ3" s="26" t="s">
        <v>13</v>
      </c>
      <c r="BK3" s="34" t="s">
        <v>9</v>
      </c>
      <c r="BL3" s="28" t="s">
        <v>8</v>
      </c>
      <c r="BM3" s="29"/>
      <c r="BN3" s="26" t="s">
        <v>13</v>
      </c>
      <c r="BO3" s="29" t="s">
        <v>31</v>
      </c>
      <c r="BP3" s="35" t="s">
        <v>9</v>
      </c>
      <c r="BQ3" s="35" t="s">
        <v>9</v>
      </c>
      <c r="BR3" s="28" t="s">
        <v>8</v>
      </c>
      <c r="BS3" s="29" t="s">
        <v>104</v>
      </c>
      <c r="BT3" s="29" t="s">
        <v>105</v>
      </c>
      <c r="BU3" s="29" t="s">
        <v>106</v>
      </c>
      <c r="BV3" s="29" t="s">
        <v>107</v>
      </c>
      <c r="BW3" s="29" t="s">
        <v>108</v>
      </c>
      <c r="BX3" s="29" t="s">
        <v>109</v>
      </c>
      <c r="BY3" s="29" t="s">
        <v>110</v>
      </c>
      <c r="BZ3" s="29" t="s">
        <v>111</v>
      </c>
      <c r="CA3" s="29" t="s">
        <v>112</v>
      </c>
      <c r="CB3" s="29" t="s">
        <v>113</v>
      </c>
      <c r="CC3" s="36" t="s">
        <v>9</v>
      </c>
      <c r="CD3" s="37" t="s">
        <v>50</v>
      </c>
      <c r="CE3" s="38" t="s">
        <v>49</v>
      </c>
      <c r="CF3" s="25" t="s">
        <v>26</v>
      </c>
      <c r="CG3" s="26" t="s">
        <v>13</v>
      </c>
      <c r="CH3" s="35" t="s">
        <v>9</v>
      </c>
      <c r="CI3" s="28" t="s">
        <v>8</v>
      </c>
      <c r="CJ3" s="29" t="s">
        <v>54</v>
      </c>
      <c r="CK3" s="29" t="s">
        <v>55</v>
      </c>
      <c r="CL3" s="29" t="s">
        <v>56</v>
      </c>
      <c r="CM3" s="29" t="s">
        <v>57</v>
      </c>
      <c r="CN3" s="29" t="s">
        <v>47</v>
      </c>
      <c r="CO3" s="29" t="s">
        <v>58</v>
      </c>
      <c r="CP3" s="29" t="s">
        <v>48</v>
      </c>
      <c r="CQ3" s="19"/>
      <c r="CR3" s="19"/>
      <c r="CS3" s="27" t="s">
        <v>9</v>
      </c>
      <c r="CT3" s="26" t="s">
        <v>13</v>
      </c>
      <c r="CU3" s="35" t="s">
        <v>66</v>
      </c>
      <c r="CV3" s="39" t="s">
        <v>62</v>
      </c>
      <c r="CW3" s="40" t="s">
        <v>14</v>
      </c>
      <c r="CX3" s="41" t="s">
        <v>69</v>
      </c>
      <c r="CY3" s="42" t="s">
        <v>65</v>
      </c>
      <c r="CZ3" s="40" t="s">
        <v>60</v>
      </c>
      <c r="DA3" s="43"/>
    </row>
    <row r="4" spans="1:106" ht="12.75">
      <c r="A4" s="45">
        <v>102</v>
      </c>
      <c r="B4" s="46" t="s">
        <v>71</v>
      </c>
      <c r="C4" s="47" t="s">
        <v>120</v>
      </c>
      <c r="D4" s="48"/>
      <c r="E4" s="47" t="s">
        <v>132</v>
      </c>
      <c r="F4" s="49"/>
      <c r="G4" s="45">
        <v>2</v>
      </c>
      <c r="H4" s="50">
        <v>1.3888888888888889E-3</v>
      </c>
      <c r="I4" s="51">
        <f t="shared" ref="I4:I17" si="0">(10-G4)*H4</f>
        <v>1.1111111111111112E-2</v>
      </c>
      <c r="J4" s="52">
        <v>0.9375</v>
      </c>
      <c r="K4" s="53">
        <f t="shared" ref="K4:K17" si="1">J4+I4</f>
        <v>0.94861111111111107</v>
      </c>
      <c r="L4" s="48" t="s">
        <v>311</v>
      </c>
      <c r="M4" s="48" t="s">
        <v>311</v>
      </c>
      <c r="N4" s="48" t="s">
        <v>311</v>
      </c>
      <c r="O4" s="54">
        <f t="shared" ref="O4:O17" si="2">Q4+R4+S4-K4</f>
        <v>7.5694444444444509E-2</v>
      </c>
      <c r="P4" s="60">
        <v>1</v>
      </c>
      <c r="Q4" s="55">
        <v>2.4305555555555556E-2</v>
      </c>
      <c r="R4" s="50">
        <v>0.95833333333333337</v>
      </c>
      <c r="S4" s="50">
        <v>4.1666666666666664E-2</v>
      </c>
      <c r="T4" s="60">
        <v>1</v>
      </c>
      <c r="U4" s="56">
        <f t="shared" ref="U4:U16" si="3">V4-Q4</f>
        <v>7.638888888888893E-3</v>
      </c>
      <c r="V4" s="55">
        <v>3.1944444444444449E-2</v>
      </c>
      <c r="W4" s="48" t="s">
        <v>311</v>
      </c>
      <c r="X4" s="48" t="s">
        <v>311</v>
      </c>
      <c r="Y4" s="48" t="s">
        <v>311</v>
      </c>
      <c r="Z4" s="48" t="s">
        <v>311</v>
      </c>
      <c r="AA4" s="48" t="s">
        <v>311</v>
      </c>
      <c r="AB4" s="48" t="s">
        <v>311</v>
      </c>
      <c r="AC4" s="48" t="s">
        <v>311</v>
      </c>
      <c r="AD4" s="48" t="s">
        <v>311</v>
      </c>
      <c r="AE4" s="48" t="s">
        <v>311</v>
      </c>
      <c r="AF4" s="48" t="s">
        <v>311</v>
      </c>
      <c r="AG4" s="48" t="s">
        <v>311</v>
      </c>
      <c r="AH4" s="48" t="s">
        <v>311</v>
      </c>
      <c r="AI4" s="57">
        <v>17</v>
      </c>
      <c r="AJ4" s="58">
        <v>17</v>
      </c>
      <c r="AK4" s="50">
        <v>1.3888888888888888E-2</v>
      </c>
      <c r="AL4" s="48">
        <f t="shared" ref="AL4:AL15" si="4">IF(AJ4&gt;AI4,AJ4-AI4,AI4-AJ4)</f>
        <v>0</v>
      </c>
      <c r="AM4" s="59">
        <f t="shared" ref="AM4:AM15" si="5">AL4*AK4</f>
        <v>0</v>
      </c>
      <c r="AN4" s="54">
        <f t="shared" ref="AN4:AN15" si="6">AP4-V4</f>
        <v>0.38194444444444448</v>
      </c>
      <c r="AO4" s="60">
        <v>1</v>
      </c>
      <c r="AP4" s="55">
        <v>0.41388888888888892</v>
      </c>
      <c r="AQ4" s="61">
        <f t="shared" ref="AQ4:AQ12" si="7">AS4-AP4</f>
        <v>1.5277777777777779E-2</v>
      </c>
      <c r="AR4" s="32">
        <v>1</v>
      </c>
      <c r="AS4" s="62">
        <v>0.4291666666666667</v>
      </c>
      <c r="AT4" s="48" t="s">
        <v>311</v>
      </c>
      <c r="AU4" s="48" t="s">
        <v>311</v>
      </c>
      <c r="AV4" s="48" t="s">
        <v>311</v>
      </c>
      <c r="AW4" s="54">
        <f t="shared" ref="AW4:AW12" si="8">AY4-AS4</f>
        <v>0.1465277777777777</v>
      </c>
      <c r="AX4" s="60">
        <v>1</v>
      </c>
      <c r="AY4" s="55">
        <v>0.5756944444444444</v>
      </c>
      <c r="AZ4" s="63">
        <f t="shared" ref="AZ4:AZ12" si="9">BA4-AY4</f>
        <v>9.0277777777778567E-3</v>
      </c>
      <c r="BA4" s="55">
        <v>0.58472222222222225</v>
      </c>
      <c r="BB4" s="48" t="s">
        <v>311</v>
      </c>
      <c r="BC4" s="48" t="s">
        <v>311</v>
      </c>
      <c r="BD4" s="48" t="s">
        <v>311</v>
      </c>
      <c r="BE4" s="48" t="s">
        <v>311</v>
      </c>
      <c r="BF4" s="48" t="s">
        <v>311</v>
      </c>
      <c r="BG4" s="48" t="s">
        <v>311</v>
      </c>
      <c r="BH4" s="54">
        <f>BJ4-BA4</f>
        <v>0.13055555555555554</v>
      </c>
      <c r="BI4" s="60">
        <v>1</v>
      </c>
      <c r="BJ4" s="55">
        <v>0.71527777777777779</v>
      </c>
      <c r="BK4" s="63">
        <f t="shared" ref="BK4:BK9" si="10">BL4-BJ4</f>
        <v>4.1666666666666519E-3</v>
      </c>
      <c r="BL4" s="55">
        <v>0.71944444444444444</v>
      </c>
      <c r="BM4" s="48" t="s">
        <v>311</v>
      </c>
      <c r="BN4" s="55">
        <v>0.72986111111111107</v>
      </c>
      <c r="BO4" s="59">
        <v>0</v>
      </c>
      <c r="BP4" s="64">
        <f t="shared" ref="BP4:BP9" si="11">BN4-BL4</f>
        <v>1.041666666666663E-2</v>
      </c>
      <c r="BQ4" s="65">
        <f>BR4-BN4</f>
        <v>5.5555555555555358E-3</v>
      </c>
      <c r="BR4" s="55">
        <v>0.73541666666666661</v>
      </c>
      <c r="BS4" s="48">
        <v>1</v>
      </c>
      <c r="BT4" s="48">
        <v>1</v>
      </c>
      <c r="BU4" s="48">
        <v>2</v>
      </c>
      <c r="BV4" s="48">
        <v>2</v>
      </c>
      <c r="BW4" s="48">
        <v>3</v>
      </c>
      <c r="BX4" s="48">
        <v>4</v>
      </c>
      <c r="BY4" s="48">
        <v>5</v>
      </c>
      <c r="BZ4" s="48">
        <v>6</v>
      </c>
      <c r="CA4" s="48">
        <v>7</v>
      </c>
      <c r="CB4" s="48">
        <v>8</v>
      </c>
      <c r="CC4" s="51">
        <f>CG4-BR4</f>
        <v>9.4444444444444553E-2</v>
      </c>
      <c r="CD4" s="66">
        <v>3.472222222222222E-3</v>
      </c>
      <c r="CE4" s="67">
        <f t="shared" ref="CE4:CE9" si="12">IF(SUM(BS4:CB4)&lt;10,0,(SUM(BS4:CB4)-10)*CD4)</f>
        <v>0.10069444444444443</v>
      </c>
      <c r="CF4" s="60">
        <v>1</v>
      </c>
      <c r="CG4" s="55">
        <v>0.82986111111111116</v>
      </c>
      <c r="CH4" s="64">
        <f t="shared" ref="CH4:CH9" si="13">CI4-CG4</f>
        <v>1.8055555555555602E-2</v>
      </c>
      <c r="CI4" s="55">
        <v>0.84791666666666676</v>
      </c>
      <c r="CJ4" s="48" t="s">
        <v>311</v>
      </c>
      <c r="CK4" s="48" t="s">
        <v>311</v>
      </c>
      <c r="CL4" s="48" t="s">
        <v>311</v>
      </c>
      <c r="CM4" s="48" t="s">
        <v>311</v>
      </c>
      <c r="CN4" s="48" t="s">
        <v>311</v>
      </c>
      <c r="CO4" s="48" t="s">
        <v>311</v>
      </c>
      <c r="CP4" s="48" t="s">
        <v>311</v>
      </c>
      <c r="CQ4" s="50">
        <v>0.95833333333333337</v>
      </c>
      <c r="CR4" s="50">
        <v>4.1666666666666664E-2</v>
      </c>
      <c r="CS4" s="56">
        <f>CT4+CQ4+CR4-CI4</f>
        <v>0.3881944444444444</v>
      </c>
      <c r="CT4" s="55">
        <v>0.23611111111111113</v>
      </c>
      <c r="CU4" s="68">
        <f t="shared" ref="CU4:CU13" si="14">CT4+CQ4+CR4+CQ4+CR4-J4</f>
        <v>1.2986111111111112</v>
      </c>
      <c r="CV4" s="69">
        <f t="shared" ref="CV4:CV13" si="15">O4+AN4+BP4+AW4+BH4+CC4+CS4</f>
        <v>1.2277777777777779</v>
      </c>
      <c r="CW4" s="70">
        <f t="shared" ref="CW4:CW16" si="16">U4+AQ4+AZ4+BK4+CH4</f>
        <v>5.416666666666678E-2</v>
      </c>
      <c r="CX4" s="71"/>
      <c r="CY4" s="72">
        <v>31</v>
      </c>
      <c r="CZ4" s="73">
        <f t="shared" ref="CZ4:CZ15" si="17">CU4+AM4+BO4-CE4</f>
        <v>1.1979166666666667</v>
      </c>
      <c r="DA4" s="74">
        <v>1</v>
      </c>
      <c r="DB4" s="75" t="s">
        <v>177</v>
      </c>
    </row>
    <row r="5" spans="1:106" ht="12.75">
      <c r="A5" s="77">
        <v>114</v>
      </c>
      <c r="B5" s="78" t="s">
        <v>78</v>
      </c>
      <c r="C5" s="79" t="s">
        <v>129</v>
      </c>
      <c r="D5" s="80"/>
      <c r="E5" s="79" t="s">
        <v>141</v>
      </c>
      <c r="F5" s="81"/>
      <c r="G5" s="77">
        <v>2</v>
      </c>
      <c r="H5" s="82">
        <v>1.3888888888888889E-3</v>
      </c>
      <c r="I5" s="51">
        <f t="shared" si="0"/>
        <v>1.1111111111111112E-2</v>
      </c>
      <c r="J5" s="83">
        <v>0.9375</v>
      </c>
      <c r="K5" s="84">
        <f t="shared" si="1"/>
        <v>0.94861111111111107</v>
      </c>
      <c r="L5" s="48" t="s">
        <v>311</v>
      </c>
      <c r="M5" s="48" t="s">
        <v>311</v>
      </c>
      <c r="N5" s="48" t="s">
        <v>311</v>
      </c>
      <c r="O5" s="85">
        <f t="shared" si="2"/>
        <v>7.986111111111116E-2</v>
      </c>
      <c r="P5" s="91">
        <v>2</v>
      </c>
      <c r="Q5" s="86">
        <v>2.8472222222222222E-2</v>
      </c>
      <c r="R5" s="82">
        <v>0.95833333333333337</v>
      </c>
      <c r="S5" s="82">
        <v>4.1666666666666664E-2</v>
      </c>
      <c r="T5" s="91">
        <v>4</v>
      </c>
      <c r="U5" s="87">
        <f t="shared" si="3"/>
        <v>9.7222222222222189E-3</v>
      </c>
      <c r="V5" s="86">
        <v>3.8194444444444441E-2</v>
      </c>
      <c r="W5" s="48" t="s">
        <v>311</v>
      </c>
      <c r="X5" s="48" t="s">
        <v>311</v>
      </c>
      <c r="Y5" s="48" t="s">
        <v>311</v>
      </c>
      <c r="Z5" s="48" t="s">
        <v>311</v>
      </c>
      <c r="AA5" s="48" t="s">
        <v>311</v>
      </c>
      <c r="AB5" s="48" t="s">
        <v>311</v>
      </c>
      <c r="AC5" s="48" t="s">
        <v>311</v>
      </c>
      <c r="AD5" s="48" t="s">
        <v>311</v>
      </c>
      <c r="AE5" s="48" t="s">
        <v>311</v>
      </c>
      <c r="AF5" s="48" t="s">
        <v>311</v>
      </c>
      <c r="AG5" s="48" t="s">
        <v>311</v>
      </c>
      <c r="AH5" s="48" t="s">
        <v>311</v>
      </c>
      <c r="AI5" s="88">
        <v>17</v>
      </c>
      <c r="AJ5" s="89">
        <v>17</v>
      </c>
      <c r="AK5" s="82">
        <v>1.3888888888888888E-2</v>
      </c>
      <c r="AL5" s="80">
        <f t="shared" si="4"/>
        <v>0</v>
      </c>
      <c r="AM5" s="90">
        <f t="shared" si="5"/>
        <v>0</v>
      </c>
      <c r="AN5" s="85">
        <f t="shared" si="6"/>
        <v>0.55208333333333337</v>
      </c>
      <c r="AO5" s="91">
        <v>6</v>
      </c>
      <c r="AP5" s="86">
        <v>0.59027777777777779</v>
      </c>
      <c r="AQ5" s="92">
        <f t="shared" si="7"/>
        <v>9.7222222222221877E-3</v>
      </c>
      <c r="AR5" s="32">
        <v>6</v>
      </c>
      <c r="AS5" s="93">
        <v>0.6</v>
      </c>
      <c r="AT5" s="80" t="s">
        <v>311</v>
      </c>
      <c r="AU5" s="80" t="s">
        <v>311</v>
      </c>
      <c r="AV5" s="80" t="s">
        <v>311</v>
      </c>
      <c r="AW5" s="85">
        <f t="shared" si="8"/>
        <v>0.17847222222222225</v>
      </c>
      <c r="AX5" s="91">
        <v>5</v>
      </c>
      <c r="AY5" s="86">
        <v>0.77847222222222223</v>
      </c>
      <c r="AZ5" s="94">
        <f t="shared" si="9"/>
        <v>1.5277777777777835E-2</v>
      </c>
      <c r="BA5" s="86">
        <v>0.79375000000000007</v>
      </c>
      <c r="BB5" s="80" t="s">
        <v>311</v>
      </c>
      <c r="BC5" s="80" t="s">
        <v>311</v>
      </c>
      <c r="BD5" s="80" t="s">
        <v>311</v>
      </c>
      <c r="BE5" s="80" t="s">
        <v>311</v>
      </c>
      <c r="BF5" s="80" t="s">
        <v>311</v>
      </c>
      <c r="BG5" s="80" t="s">
        <v>311</v>
      </c>
      <c r="BH5" s="85">
        <f>BJ5-BA5</f>
        <v>0.16111111111111109</v>
      </c>
      <c r="BI5" s="91">
        <v>3</v>
      </c>
      <c r="BJ5" s="86">
        <v>0.95486111111111116</v>
      </c>
      <c r="BK5" s="94">
        <f t="shared" si="10"/>
        <v>2.7777777777777679E-3</v>
      </c>
      <c r="BL5" s="86">
        <v>0.95763888888888893</v>
      </c>
      <c r="BM5" s="80" t="s">
        <v>311</v>
      </c>
      <c r="BN5" s="86">
        <v>0.96736111111111101</v>
      </c>
      <c r="BO5" s="90">
        <v>0</v>
      </c>
      <c r="BP5" s="64">
        <f t="shared" si="11"/>
        <v>9.7222222222220767E-3</v>
      </c>
      <c r="BQ5" s="95">
        <f>BR5-BN5</f>
        <v>6.9444444444445308E-3</v>
      </c>
      <c r="BR5" s="86">
        <v>0.97430555555555554</v>
      </c>
      <c r="BS5" s="80">
        <v>1</v>
      </c>
      <c r="BT5" s="80">
        <v>1</v>
      </c>
      <c r="BU5" s="96"/>
      <c r="BV5" s="80">
        <v>2</v>
      </c>
      <c r="BW5" s="80">
        <v>3</v>
      </c>
      <c r="BX5" s="80">
        <v>4</v>
      </c>
      <c r="BY5" s="96"/>
      <c r="BZ5" s="96"/>
      <c r="CA5" s="96"/>
      <c r="CB5" s="96"/>
      <c r="CC5" s="97">
        <f>CG5+CQ5+CR5-BR5</f>
        <v>5.555555555555558E-2</v>
      </c>
      <c r="CD5" s="98">
        <v>3.472222222222222E-3</v>
      </c>
      <c r="CE5" s="99">
        <f t="shared" si="12"/>
        <v>3.472222222222222E-3</v>
      </c>
      <c r="CF5" s="91">
        <v>4</v>
      </c>
      <c r="CG5" s="86">
        <v>2.9861111111111113E-2</v>
      </c>
      <c r="CH5" s="100">
        <f t="shared" si="13"/>
        <v>7.638888888888886E-3</v>
      </c>
      <c r="CI5" s="86">
        <v>3.7499999999999999E-2</v>
      </c>
      <c r="CJ5" s="80" t="s">
        <v>311</v>
      </c>
      <c r="CK5" s="80" t="s">
        <v>311</v>
      </c>
      <c r="CL5" s="80" t="s">
        <v>311</v>
      </c>
      <c r="CM5" s="80" t="s">
        <v>311</v>
      </c>
      <c r="CN5" s="80" t="s">
        <v>311</v>
      </c>
      <c r="CO5" s="80" t="s">
        <v>311</v>
      </c>
      <c r="CP5" s="80" t="s">
        <v>311</v>
      </c>
      <c r="CQ5" s="82">
        <v>0.95833333333333337</v>
      </c>
      <c r="CR5" s="82">
        <v>4.1666666666666664E-2</v>
      </c>
      <c r="CS5" s="87">
        <f>CT5+CQ5+CR5-CI5</f>
        <v>1.3090277777777779</v>
      </c>
      <c r="CT5" s="86">
        <v>0.34652777777777777</v>
      </c>
      <c r="CU5" s="101">
        <f t="shared" si="14"/>
        <v>1.4090277777777778</v>
      </c>
      <c r="CV5" s="102">
        <f t="shared" si="15"/>
        <v>2.3458333333333332</v>
      </c>
      <c r="CW5" s="103">
        <f t="shared" si="16"/>
        <v>4.5138888888888895E-2</v>
      </c>
      <c r="CX5" s="104"/>
      <c r="CY5" s="105">
        <v>31</v>
      </c>
      <c r="CZ5" s="106">
        <f t="shared" si="17"/>
        <v>1.4055555555555554</v>
      </c>
      <c r="DA5" s="107">
        <v>2</v>
      </c>
      <c r="DB5" s="75" t="s">
        <v>177</v>
      </c>
    </row>
    <row r="6" spans="1:106" ht="12.75">
      <c r="A6" s="77">
        <v>110</v>
      </c>
      <c r="B6" s="78" t="s">
        <v>312</v>
      </c>
      <c r="C6" s="79" t="s">
        <v>273</v>
      </c>
      <c r="D6" s="80"/>
      <c r="E6" s="79" t="s">
        <v>138</v>
      </c>
      <c r="F6" s="81"/>
      <c r="G6" s="77">
        <v>3</v>
      </c>
      <c r="H6" s="82">
        <v>1.3888888888888889E-3</v>
      </c>
      <c r="I6" s="51">
        <f t="shared" si="0"/>
        <v>9.7222222222222224E-3</v>
      </c>
      <c r="J6" s="83">
        <v>0.9375</v>
      </c>
      <c r="K6" s="84">
        <f t="shared" si="1"/>
        <v>0.94722222222222219</v>
      </c>
      <c r="L6" s="48" t="s">
        <v>311</v>
      </c>
      <c r="M6" s="48" t="s">
        <v>311</v>
      </c>
      <c r="N6" s="48" t="s">
        <v>311</v>
      </c>
      <c r="O6" s="85">
        <f t="shared" si="2"/>
        <v>8.5416666666666696E-2</v>
      </c>
      <c r="P6" s="91">
        <v>5</v>
      </c>
      <c r="Q6" s="86">
        <v>3.2638888888888891E-2</v>
      </c>
      <c r="R6" s="82">
        <v>0.95833333333333337</v>
      </c>
      <c r="S6" s="82">
        <v>4.1666666666666664E-2</v>
      </c>
      <c r="T6" s="91">
        <v>5</v>
      </c>
      <c r="U6" s="87">
        <f t="shared" si="3"/>
        <v>7.6388888888888895E-3</v>
      </c>
      <c r="V6" s="86">
        <v>4.027777777777778E-2</v>
      </c>
      <c r="W6" s="48" t="s">
        <v>311</v>
      </c>
      <c r="X6" s="48" t="s">
        <v>311</v>
      </c>
      <c r="Y6" s="48" t="s">
        <v>311</v>
      </c>
      <c r="Z6" s="48" t="s">
        <v>311</v>
      </c>
      <c r="AA6" s="48" t="s">
        <v>311</v>
      </c>
      <c r="AB6" s="48" t="s">
        <v>311</v>
      </c>
      <c r="AC6" s="48" t="s">
        <v>311</v>
      </c>
      <c r="AD6" s="48" t="s">
        <v>311</v>
      </c>
      <c r="AE6" s="48" t="s">
        <v>311</v>
      </c>
      <c r="AF6" s="48" t="s">
        <v>311</v>
      </c>
      <c r="AG6" s="48" t="s">
        <v>311</v>
      </c>
      <c r="AH6" s="48" t="s">
        <v>311</v>
      </c>
      <c r="AI6" s="88">
        <v>17</v>
      </c>
      <c r="AJ6" s="89">
        <v>17</v>
      </c>
      <c r="AK6" s="82">
        <v>1.3888888888888888E-2</v>
      </c>
      <c r="AL6" s="80">
        <f t="shared" si="4"/>
        <v>0</v>
      </c>
      <c r="AM6" s="90">
        <f t="shared" si="5"/>
        <v>0</v>
      </c>
      <c r="AN6" s="85">
        <f t="shared" si="6"/>
        <v>0.45624999999999993</v>
      </c>
      <c r="AO6" s="91">
        <v>3</v>
      </c>
      <c r="AP6" s="86">
        <v>0.49652777777777773</v>
      </c>
      <c r="AQ6" s="92">
        <f t="shared" si="7"/>
        <v>6.2500000000000333E-3</v>
      </c>
      <c r="AR6" s="32">
        <v>3</v>
      </c>
      <c r="AS6" s="93">
        <v>0.50277777777777777</v>
      </c>
      <c r="AT6" s="80" t="s">
        <v>311</v>
      </c>
      <c r="AU6" s="80" t="s">
        <v>311</v>
      </c>
      <c r="AV6" s="80" t="s">
        <v>311</v>
      </c>
      <c r="AW6" s="85">
        <f t="shared" si="8"/>
        <v>0.2270833333333333</v>
      </c>
      <c r="AX6" s="91">
        <v>3</v>
      </c>
      <c r="AY6" s="86">
        <v>0.72986111111111107</v>
      </c>
      <c r="AZ6" s="94">
        <f t="shared" si="9"/>
        <v>9.0277777777778567E-3</v>
      </c>
      <c r="BA6" s="86">
        <v>0.73888888888888893</v>
      </c>
      <c r="BB6" s="80" t="s">
        <v>311</v>
      </c>
      <c r="BC6" s="80" t="s">
        <v>311</v>
      </c>
      <c r="BD6" s="80" t="s">
        <v>311</v>
      </c>
      <c r="BE6" s="80" t="s">
        <v>311</v>
      </c>
      <c r="BF6" s="80" t="s">
        <v>311</v>
      </c>
      <c r="BG6" s="80" t="s">
        <v>311</v>
      </c>
      <c r="BH6" s="85">
        <f>BJ6-BA6</f>
        <v>0.19027777777777777</v>
      </c>
      <c r="BI6" s="91">
        <v>5</v>
      </c>
      <c r="BJ6" s="86">
        <v>0.9291666666666667</v>
      </c>
      <c r="BK6" s="94">
        <f t="shared" si="10"/>
        <v>4.8611111111110938E-3</v>
      </c>
      <c r="BL6" s="86">
        <v>0.93402777777777779</v>
      </c>
      <c r="BM6" s="80" t="s">
        <v>311</v>
      </c>
      <c r="BN6" s="86">
        <v>0.9555555555555556</v>
      </c>
      <c r="BO6" s="90">
        <v>0</v>
      </c>
      <c r="BP6" s="64">
        <f t="shared" si="11"/>
        <v>2.1527777777777812E-2</v>
      </c>
      <c r="BQ6" s="95">
        <f>BR6-BN6</f>
        <v>9.7222222222221877E-3</v>
      </c>
      <c r="BR6" s="86">
        <v>0.96527777777777779</v>
      </c>
      <c r="BS6" s="80">
        <v>1</v>
      </c>
      <c r="BT6" s="80">
        <v>1</v>
      </c>
      <c r="BU6" s="96"/>
      <c r="BV6" s="80">
        <v>2</v>
      </c>
      <c r="BW6" s="80">
        <v>3</v>
      </c>
      <c r="BX6" s="80">
        <v>4</v>
      </c>
      <c r="BY6" s="96"/>
      <c r="BZ6" s="96"/>
      <c r="CA6" s="96"/>
      <c r="CB6" s="96"/>
      <c r="CC6" s="97">
        <f>CG6+CQ6+CR6-BR6</f>
        <v>4.166666666666663E-2</v>
      </c>
      <c r="CD6" s="98">
        <v>3.472222222222222E-3</v>
      </c>
      <c r="CE6" s="99">
        <f t="shared" si="12"/>
        <v>3.472222222222222E-3</v>
      </c>
      <c r="CF6" s="91">
        <v>2</v>
      </c>
      <c r="CG6" s="86">
        <v>6.9444444444444441E-3</v>
      </c>
      <c r="CH6" s="100">
        <f t="shared" si="13"/>
        <v>9.7222222222222224E-3</v>
      </c>
      <c r="CI6" s="86">
        <v>1.6666666666666666E-2</v>
      </c>
      <c r="CJ6" s="80" t="s">
        <v>311</v>
      </c>
      <c r="CK6" s="80" t="s">
        <v>311</v>
      </c>
      <c r="CL6" s="80" t="s">
        <v>311</v>
      </c>
      <c r="CM6" s="80" t="s">
        <v>311</v>
      </c>
      <c r="CN6" s="80" t="s">
        <v>311</v>
      </c>
      <c r="CO6" s="80" t="s">
        <v>311</v>
      </c>
      <c r="CP6" s="80" t="s">
        <v>311</v>
      </c>
      <c r="CQ6" s="82">
        <v>0.95833333333333337</v>
      </c>
      <c r="CR6" s="82">
        <v>4.1666666666666664E-2</v>
      </c>
      <c r="CS6" s="87">
        <f>CT6+CQ6+CR6-CI6</f>
        <v>1.3888888888888891</v>
      </c>
      <c r="CT6" s="86">
        <v>0.4055555555555555</v>
      </c>
      <c r="CU6" s="101">
        <f t="shared" si="14"/>
        <v>1.4680555555555554</v>
      </c>
      <c r="CV6" s="102">
        <f t="shared" si="15"/>
        <v>2.4111111111111114</v>
      </c>
      <c r="CW6" s="103">
        <f t="shared" si="16"/>
        <v>3.7500000000000096E-2</v>
      </c>
      <c r="CX6" s="104"/>
      <c r="CY6" s="105">
        <v>31</v>
      </c>
      <c r="CZ6" s="106">
        <f t="shared" si="17"/>
        <v>1.4645833333333331</v>
      </c>
      <c r="DA6" s="107">
        <v>3</v>
      </c>
      <c r="DB6" s="75" t="s">
        <v>177</v>
      </c>
    </row>
    <row r="7" spans="1:106" ht="12.75">
      <c r="A7" s="77">
        <v>112</v>
      </c>
      <c r="B7" s="78" t="s">
        <v>76</v>
      </c>
      <c r="C7" s="108" t="s">
        <v>127</v>
      </c>
      <c r="D7" s="80"/>
      <c r="E7" s="109" t="s">
        <v>274</v>
      </c>
      <c r="F7" s="81"/>
      <c r="G7" s="77">
        <v>4</v>
      </c>
      <c r="H7" s="82">
        <v>1.3888888888888889E-3</v>
      </c>
      <c r="I7" s="51">
        <f t="shared" si="0"/>
        <v>8.3333333333333332E-3</v>
      </c>
      <c r="J7" s="83">
        <v>0.9375</v>
      </c>
      <c r="K7" s="84">
        <f t="shared" si="1"/>
        <v>0.9458333333333333</v>
      </c>
      <c r="L7" s="48" t="s">
        <v>311</v>
      </c>
      <c r="M7" s="48" t="s">
        <v>311</v>
      </c>
      <c r="N7" s="48" t="s">
        <v>311</v>
      </c>
      <c r="O7" s="85">
        <f t="shared" si="2"/>
        <v>9.8611111111111205E-2</v>
      </c>
      <c r="P7" s="91">
        <v>7</v>
      </c>
      <c r="Q7" s="86">
        <v>4.4444444444444446E-2</v>
      </c>
      <c r="R7" s="82">
        <v>0.95833333333333337</v>
      </c>
      <c r="S7" s="82">
        <v>4.1666666666666664E-2</v>
      </c>
      <c r="T7" s="91">
        <v>7</v>
      </c>
      <c r="U7" s="87">
        <f t="shared" si="3"/>
        <v>9.0277777777777735E-3</v>
      </c>
      <c r="V7" s="86">
        <v>5.347222222222222E-2</v>
      </c>
      <c r="W7" s="48" t="s">
        <v>311</v>
      </c>
      <c r="X7" s="48" t="s">
        <v>311</v>
      </c>
      <c r="Y7" s="48" t="s">
        <v>311</v>
      </c>
      <c r="Z7" s="48" t="s">
        <v>311</v>
      </c>
      <c r="AA7" s="48" t="s">
        <v>311</v>
      </c>
      <c r="AB7" s="48" t="s">
        <v>311</v>
      </c>
      <c r="AC7" s="48" t="s">
        <v>311</v>
      </c>
      <c r="AD7" s="48" t="s">
        <v>311</v>
      </c>
      <c r="AE7" s="48" t="s">
        <v>311</v>
      </c>
      <c r="AF7" s="48" t="s">
        <v>311</v>
      </c>
      <c r="AG7" s="48" t="s">
        <v>311</v>
      </c>
      <c r="AH7" s="48" t="s">
        <v>311</v>
      </c>
      <c r="AI7" s="88">
        <v>17</v>
      </c>
      <c r="AJ7" s="89">
        <v>17</v>
      </c>
      <c r="AK7" s="82">
        <v>1.3888888888888888E-2</v>
      </c>
      <c r="AL7" s="80">
        <f t="shared" si="4"/>
        <v>0</v>
      </c>
      <c r="AM7" s="90">
        <f t="shared" si="5"/>
        <v>0</v>
      </c>
      <c r="AN7" s="85">
        <f t="shared" si="6"/>
        <v>0.50972222222222219</v>
      </c>
      <c r="AO7" s="91">
        <v>4</v>
      </c>
      <c r="AP7" s="86">
        <v>0.56319444444444444</v>
      </c>
      <c r="AQ7" s="92">
        <f t="shared" si="7"/>
        <v>1.4583333333333393E-2</v>
      </c>
      <c r="AR7" s="32">
        <v>4</v>
      </c>
      <c r="AS7" s="93">
        <v>0.57777777777777783</v>
      </c>
      <c r="AT7" s="80" t="s">
        <v>311</v>
      </c>
      <c r="AU7" s="80" t="s">
        <v>311</v>
      </c>
      <c r="AV7" s="80" t="s">
        <v>311</v>
      </c>
      <c r="AW7" s="85">
        <f t="shared" si="8"/>
        <v>0.16597222222222219</v>
      </c>
      <c r="AX7" s="91">
        <v>4</v>
      </c>
      <c r="AY7" s="86">
        <v>0.74375000000000002</v>
      </c>
      <c r="AZ7" s="94">
        <f t="shared" si="9"/>
        <v>2.1527777777777812E-2</v>
      </c>
      <c r="BA7" s="86">
        <v>0.76527777777777783</v>
      </c>
      <c r="BB7" s="80" t="s">
        <v>311</v>
      </c>
      <c r="BC7" s="80" t="s">
        <v>311</v>
      </c>
      <c r="BD7" s="80" t="s">
        <v>311</v>
      </c>
      <c r="BE7" s="80" t="s">
        <v>311</v>
      </c>
      <c r="BF7" s="80" t="s">
        <v>311</v>
      </c>
      <c r="BG7" s="80" t="s">
        <v>311</v>
      </c>
      <c r="BH7" s="85">
        <f>BJ7-BA7</f>
        <v>0.18194444444444446</v>
      </c>
      <c r="BI7" s="91">
        <v>4</v>
      </c>
      <c r="BJ7" s="86">
        <v>0.9472222222222223</v>
      </c>
      <c r="BK7" s="94">
        <f t="shared" si="10"/>
        <v>4.8611111111110938E-3</v>
      </c>
      <c r="BL7" s="86">
        <v>0.95208333333333339</v>
      </c>
      <c r="BM7" s="80" t="s">
        <v>311</v>
      </c>
      <c r="BN7" s="86">
        <v>0.96319444444444446</v>
      </c>
      <c r="BO7" s="90">
        <v>0</v>
      </c>
      <c r="BP7" s="64">
        <f t="shared" si="11"/>
        <v>1.1111111111111072E-2</v>
      </c>
      <c r="BQ7" s="95">
        <f>BR7-BN7</f>
        <v>5.5555555555555358E-3</v>
      </c>
      <c r="BR7" s="86">
        <v>0.96875</v>
      </c>
      <c r="BS7" s="80">
        <v>1</v>
      </c>
      <c r="BT7" s="80">
        <v>1</v>
      </c>
      <c r="BU7" s="96"/>
      <c r="BV7" s="80">
        <v>2</v>
      </c>
      <c r="BW7" s="80">
        <v>3</v>
      </c>
      <c r="BX7" s="80">
        <v>4</v>
      </c>
      <c r="BY7" s="96"/>
      <c r="BZ7" s="96"/>
      <c r="CA7" s="96"/>
      <c r="CB7" s="96"/>
      <c r="CC7" s="97">
        <f>CG7+CQ7+CR7-BR7</f>
        <v>6.0416666666666785E-2</v>
      </c>
      <c r="CD7" s="98">
        <v>3.472222222222222E-3</v>
      </c>
      <c r="CE7" s="99">
        <f t="shared" si="12"/>
        <v>3.472222222222222E-3</v>
      </c>
      <c r="CF7" s="91">
        <v>3</v>
      </c>
      <c r="CG7" s="86">
        <v>2.9166666666666664E-2</v>
      </c>
      <c r="CH7" s="100">
        <f t="shared" si="13"/>
        <v>3.333333333333334E-2</v>
      </c>
      <c r="CI7" s="86">
        <v>6.25E-2</v>
      </c>
      <c r="CJ7" s="80" t="s">
        <v>311</v>
      </c>
      <c r="CK7" s="80" t="s">
        <v>311</v>
      </c>
      <c r="CL7" s="80" t="s">
        <v>311</v>
      </c>
      <c r="CM7" s="80" t="s">
        <v>311</v>
      </c>
      <c r="CN7" s="80" t="s">
        <v>311</v>
      </c>
      <c r="CO7" s="80" t="s">
        <v>311</v>
      </c>
      <c r="CP7" s="80" t="s">
        <v>311</v>
      </c>
      <c r="CQ7" s="82">
        <v>0.95833333333333337</v>
      </c>
      <c r="CR7" s="82">
        <v>4.1666666666666664E-2</v>
      </c>
      <c r="CS7" s="87">
        <f>CT7+CQ7+CR7-CI7</f>
        <v>1.3708333333333333</v>
      </c>
      <c r="CT7" s="86">
        <v>0.43333333333333335</v>
      </c>
      <c r="CU7" s="101">
        <f t="shared" si="14"/>
        <v>1.4958333333333331</v>
      </c>
      <c r="CV7" s="102">
        <f t="shared" si="15"/>
        <v>2.3986111111111112</v>
      </c>
      <c r="CW7" s="103">
        <f t="shared" si="16"/>
        <v>8.3333333333333412E-2</v>
      </c>
      <c r="CX7" s="104"/>
      <c r="CY7" s="105">
        <v>31</v>
      </c>
      <c r="CZ7" s="106">
        <f t="shared" si="17"/>
        <v>1.4923611111111108</v>
      </c>
      <c r="DA7" s="107">
        <v>4</v>
      </c>
      <c r="DB7" s="75" t="s">
        <v>177</v>
      </c>
    </row>
    <row r="8" spans="1:106" ht="12.75">
      <c r="A8" s="77">
        <v>107</v>
      </c>
      <c r="B8" s="78" t="s">
        <v>73</v>
      </c>
      <c r="C8" s="79" t="s">
        <v>124</v>
      </c>
      <c r="D8" s="80"/>
      <c r="E8" s="79" t="s">
        <v>136</v>
      </c>
      <c r="F8" s="81"/>
      <c r="G8" s="77">
        <v>2</v>
      </c>
      <c r="H8" s="82">
        <v>1.3888888888888889E-3</v>
      </c>
      <c r="I8" s="51">
        <f t="shared" si="0"/>
        <v>1.1111111111111112E-2</v>
      </c>
      <c r="J8" s="83">
        <v>0.9375</v>
      </c>
      <c r="K8" s="84">
        <f t="shared" si="1"/>
        <v>0.94861111111111107</v>
      </c>
      <c r="L8" s="80" t="s">
        <v>311</v>
      </c>
      <c r="M8" s="80" t="s">
        <v>311</v>
      </c>
      <c r="N8" s="80" t="s">
        <v>311</v>
      </c>
      <c r="O8" s="85">
        <f t="shared" si="2"/>
        <v>8.1250000000000044E-2</v>
      </c>
      <c r="P8" s="91">
        <v>4</v>
      </c>
      <c r="Q8" s="86">
        <v>2.9861111111111113E-2</v>
      </c>
      <c r="R8" s="82">
        <v>0.95833333333333337</v>
      </c>
      <c r="S8" s="82">
        <v>4.1666666666666664E-2</v>
      </c>
      <c r="T8" s="91">
        <v>3</v>
      </c>
      <c r="U8" s="87">
        <f t="shared" si="3"/>
        <v>6.9444444444444441E-3</v>
      </c>
      <c r="V8" s="86">
        <v>3.6805555555555557E-2</v>
      </c>
      <c r="W8" s="80" t="s">
        <v>311</v>
      </c>
      <c r="X8" s="80" t="s">
        <v>311</v>
      </c>
      <c r="Y8" s="80" t="s">
        <v>311</v>
      </c>
      <c r="Z8" s="80" t="s">
        <v>311</v>
      </c>
      <c r="AA8" s="80" t="s">
        <v>311</v>
      </c>
      <c r="AB8" s="80" t="s">
        <v>311</v>
      </c>
      <c r="AC8" s="80" t="s">
        <v>311</v>
      </c>
      <c r="AD8" s="80" t="s">
        <v>311</v>
      </c>
      <c r="AE8" s="80" t="s">
        <v>311</v>
      </c>
      <c r="AF8" s="80" t="s">
        <v>311</v>
      </c>
      <c r="AG8" s="80" t="s">
        <v>311</v>
      </c>
      <c r="AH8" s="80" t="s">
        <v>311</v>
      </c>
      <c r="AI8" s="88">
        <v>17</v>
      </c>
      <c r="AJ8" s="89">
        <v>17</v>
      </c>
      <c r="AK8" s="82">
        <v>1.3888888888888888E-2</v>
      </c>
      <c r="AL8" s="80">
        <f t="shared" si="4"/>
        <v>0</v>
      </c>
      <c r="AM8" s="90">
        <f t="shared" si="5"/>
        <v>0</v>
      </c>
      <c r="AN8" s="85">
        <f t="shared" si="6"/>
        <v>0.44097222222222227</v>
      </c>
      <c r="AO8" s="91">
        <v>2</v>
      </c>
      <c r="AP8" s="86">
        <v>0.4777777777777778</v>
      </c>
      <c r="AQ8" s="92">
        <f t="shared" si="7"/>
        <v>1.3888888888888895E-2</v>
      </c>
      <c r="AR8" s="32">
        <v>2</v>
      </c>
      <c r="AS8" s="93">
        <v>0.4916666666666667</v>
      </c>
      <c r="AT8" s="80" t="s">
        <v>311</v>
      </c>
      <c r="AU8" s="80" t="s">
        <v>311</v>
      </c>
      <c r="AV8" s="80" t="s">
        <v>311</v>
      </c>
      <c r="AW8" s="85">
        <f t="shared" si="8"/>
        <v>0.17569444444444438</v>
      </c>
      <c r="AX8" s="91">
        <v>2</v>
      </c>
      <c r="AY8" s="86">
        <v>0.66736111111111107</v>
      </c>
      <c r="AZ8" s="94">
        <f t="shared" si="9"/>
        <v>2.9861111111111227E-2</v>
      </c>
      <c r="BA8" s="86">
        <v>0.6972222222222223</v>
      </c>
      <c r="BB8" s="80" t="s">
        <v>311</v>
      </c>
      <c r="BC8" s="80" t="s">
        <v>311</v>
      </c>
      <c r="BD8" s="80" t="s">
        <v>311</v>
      </c>
      <c r="BE8" s="80" t="s">
        <v>311</v>
      </c>
      <c r="BF8" s="80" t="s">
        <v>311</v>
      </c>
      <c r="BG8" s="80" t="s">
        <v>311</v>
      </c>
      <c r="BH8" s="85">
        <f>BJ8-BA8</f>
        <v>0.23402777777777772</v>
      </c>
      <c r="BI8" s="91">
        <v>6</v>
      </c>
      <c r="BJ8" s="86">
        <v>0.93125000000000002</v>
      </c>
      <c r="BK8" s="94">
        <f t="shared" si="10"/>
        <v>3.5416666666666652E-2</v>
      </c>
      <c r="BL8" s="86">
        <v>0.96666666666666667</v>
      </c>
      <c r="BM8" s="80" t="s">
        <v>311</v>
      </c>
      <c r="BN8" s="86">
        <v>0.99305555555555547</v>
      </c>
      <c r="BO8" s="90">
        <v>0</v>
      </c>
      <c r="BP8" s="64">
        <f t="shared" si="11"/>
        <v>2.6388888888888795E-2</v>
      </c>
      <c r="BQ8" s="95">
        <f>BR8-BN8+CQ8+CR8</f>
        <v>1.0416666666666775E-2</v>
      </c>
      <c r="BR8" s="86">
        <v>3.472222222222222E-3</v>
      </c>
      <c r="BS8" s="80">
        <v>1</v>
      </c>
      <c r="BT8" s="80">
        <v>1</v>
      </c>
      <c r="BU8" s="96"/>
      <c r="BV8" s="80">
        <v>2</v>
      </c>
      <c r="BW8" s="80">
        <v>3</v>
      </c>
      <c r="BX8" s="80">
        <v>4</v>
      </c>
      <c r="BY8" s="96"/>
      <c r="BZ8" s="96"/>
      <c r="CA8" s="96"/>
      <c r="CB8" s="96"/>
      <c r="CC8" s="97">
        <f>CG8-BR8</f>
        <v>7.2916666666666671E-2</v>
      </c>
      <c r="CD8" s="98">
        <v>3.472222222222222E-3</v>
      </c>
      <c r="CE8" s="99">
        <f t="shared" si="12"/>
        <v>3.472222222222222E-3</v>
      </c>
      <c r="CF8" s="91">
        <v>5</v>
      </c>
      <c r="CG8" s="86">
        <v>7.6388888888888895E-2</v>
      </c>
      <c r="CH8" s="100">
        <f t="shared" si="13"/>
        <v>3.472222222222221E-2</v>
      </c>
      <c r="CI8" s="86">
        <v>0.1111111111111111</v>
      </c>
      <c r="CJ8" s="96" t="s">
        <v>311</v>
      </c>
      <c r="CK8" s="96" t="s">
        <v>311</v>
      </c>
      <c r="CL8" s="96" t="s">
        <v>311</v>
      </c>
      <c r="CM8" s="96" t="s">
        <v>311</v>
      </c>
      <c r="CN8" s="96" t="s">
        <v>311</v>
      </c>
      <c r="CO8" s="96" t="s">
        <v>311</v>
      </c>
      <c r="CP8" s="96" t="s">
        <v>311</v>
      </c>
      <c r="CQ8" s="110">
        <v>0.95833333333333337</v>
      </c>
      <c r="CR8" s="110">
        <v>4.1666666666666664E-2</v>
      </c>
      <c r="CS8" s="104"/>
      <c r="CT8" s="111">
        <v>0.4597222222222222</v>
      </c>
      <c r="CU8" s="101">
        <f t="shared" si="14"/>
        <v>1.5222222222222221</v>
      </c>
      <c r="CV8" s="102">
        <f t="shared" si="15"/>
        <v>1.03125</v>
      </c>
      <c r="CW8" s="103">
        <f t="shared" si="16"/>
        <v>0.12083333333333343</v>
      </c>
      <c r="CX8" s="104"/>
      <c r="CY8" s="105">
        <v>24</v>
      </c>
      <c r="CZ8" s="106">
        <f t="shared" si="17"/>
        <v>1.5187499999999998</v>
      </c>
      <c r="DA8" s="107">
        <v>5</v>
      </c>
      <c r="DB8" s="75" t="s">
        <v>177</v>
      </c>
    </row>
    <row r="9" spans="1:106" ht="12.75">
      <c r="A9" s="77">
        <v>105</v>
      </c>
      <c r="B9" s="78" t="s">
        <v>72</v>
      </c>
      <c r="C9" s="108" t="s">
        <v>123</v>
      </c>
      <c r="D9" s="80"/>
      <c r="E9" s="108" t="s">
        <v>135</v>
      </c>
      <c r="F9" s="81"/>
      <c r="G9" s="77">
        <v>2</v>
      </c>
      <c r="H9" s="82">
        <v>1.3888888888888889E-3</v>
      </c>
      <c r="I9" s="51">
        <f t="shared" si="0"/>
        <v>1.1111111111111112E-2</v>
      </c>
      <c r="J9" s="83">
        <v>0.9375</v>
      </c>
      <c r="K9" s="84">
        <f t="shared" si="1"/>
        <v>0.94861111111111107</v>
      </c>
      <c r="L9" s="48" t="s">
        <v>311</v>
      </c>
      <c r="M9" s="48" t="s">
        <v>311</v>
      </c>
      <c r="N9" s="48" t="s">
        <v>311</v>
      </c>
      <c r="O9" s="85">
        <f t="shared" si="2"/>
        <v>8.8194444444444464E-2</v>
      </c>
      <c r="P9" s="91">
        <v>6</v>
      </c>
      <c r="Q9" s="86">
        <v>3.6805555555555557E-2</v>
      </c>
      <c r="R9" s="82">
        <v>0.95833333333333337</v>
      </c>
      <c r="S9" s="82">
        <v>4.1666666666666664E-2</v>
      </c>
      <c r="T9" s="91">
        <v>6</v>
      </c>
      <c r="U9" s="87">
        <f t="shared" si="3"/>
        <v>4.1666666666666657E-3</v>
      </c>
      <c r="V9" s="86">
        <v>4.0972222222222222E-2</v>
      </c>
      <c r="W9" s="48" t="s">
        <v>311</v>
      </c>
      <c r="X9" s="48" t="s">
        <v>311</v>
      </c>
      <c r="Y9" s="48" t="s">
        <v>311</v>
      </c>
      <c r="Z9" s="48" t="s">
        <v>311</v>
      </c>
      <c r="AA9" s="48" t="s">
        <v>311</v>
      </c>
      <c r="AB9" s="48" t="s">
        <v>311</v>
      </c>
      <c r="AC9" s="48" t="s">
        <v>311</v>
      </c>
      <c r="AD9" s="48" t="s">
        <v>311</v>
      </c>
      <c r="AE9" s="48" t="s">
        <v>311</v>
      </c>
      <c r="AF9" s="48" t="s">
        <v>311</v>
      </c>
      <c r="AG9" s="48" t="s">
        <v>311</v>
      </c>
      <c r="AH9" s="48" t="s">
        <v>311</v>
      </c>
      <c r="AI9" s="88">
        <v>17</v>
      </c>
      <c r="AJ9" s="89">
        <v>17</v>
      </c>
      <c r="AK9" s="82">
        <v>1.3888888888888888E-2</v>
      </c>
      <c r="AL9" s="80">
        <f t="shared" si="4"/>
        <v>0</v>
      </c>
      <c r="AM9" s="90">
        <f t="shared" si="5"/>
        <v>0</v>
      </c>
      <c r="AN9" s="85">
        <f t="shared" si="6"/>
        <v>0.5229166666666667</v>
      </c>
      <c r="AO9" s="91">
        <v>5</v>
      </c>
      <c r="AP9" s="86">
        <v>0.56388888888888888</v>
      </c>
      <c r="AQ9" s="92">
        <f t="shared" si="7"/>
        <v>1.3888888888888951E-2</v>
      </c>
      <c r="AR9" s="32">
        <v>4</v>
      </c>
      <c r="AS9" s="93">
        <v>0.57777777777777783</v>
      </c>
      <c r="AT9" s="80" t="s">
        <v>311</v>
      </c>
      <c r="AU9" s="80" t="s">
        <v>311</v>
      </c>
      <c r="AV9" s="80" t="s">
        <v>311</v>
      </c>
      <c r="AW9" s="85">
        <f t="shared" si="8"/>
        <v>0.21597222222222223</v>
      </c>
      <c r="AX9" s="91">
        <v>6</v>
      </c>
      <c r="AY9" s="86">
        <v>0.79375000000000007</v>
      </c>
      <c r="AZ9" s="94">
        <f t="shared" si="9"/>
        <v>1.5972222222222165E-2</v>
      </c>
      <c r="BA9" s="86">
        <v>0.80972222222222223</v>
      </c>
      <c r="BB9" s="80" t="s">
        <v>311</v>
      </c>
      <c r="BC9" s="80" t="s">
        <v>311</v>
      </c>
      <c r="BD9" s="80" t="s">
        <v>311</v>
      </c>
      <c r="BE9" s="80" t="s">
        <v>311</v>
      </c>
      <c r="BF9" s="80" t="s">
        <v>311</v>
      </c>
      <c r="BG9" s="80" t="s">
        <v>311</v>
      </c>
      <c r="BH9" s="85">
        <f>BJ9+CQ9+CR9-BA9</f>
        <v>0.27083333333333348</v>
      </c>
      <c r="BI9" s="91">
        <v>7</v>
      </c>
      <c r="BJ9" s="86">
        <v>8.0555555555555561E-2</v>
      </c>
      <c r="BK9" s="94">
        <f t="shared" si="10"/>
        <v>4.5138888888888881E-2</v>
      </c>
      <c r="BL9" s="86">
        <v>0.12569444444444444</v>
      </c>
      <c r="BM9" s="80" t="s">
        <v>311</v>
      </c>
      <c r="BN9" s="86">
        <v>0.14375000000000002</v>
      </c>
      <c r="BO9" s="90">
        <v>0</v>
      </c>
      <c r="BP9" s="64">
        <f t="shared" si="11"/>
        <v>1.8055555555555575E-2</v>
      </c>
      <c r="BQ9" s="95">
        <f>BR9-BN9</f>
        <v>2.0833333333333259E-3</v>
      </c>
      <c r="BR9" s="86">
        <v>0.14583333333333334</v>
      </c>
      <c r="BS9" s="80">
        <v>1</v>
      </c>
      <c r="BT9" s="96"/>
      <c r="BU9" s="96"/>
      <c r="BV9" s="80">
        <v>2</v>
      </c>
      <c r="BW9" s="80">
        <v>3</v>
      </c>
      <c r="BX9" s="80">
        <v>4</v>
      </c>
      <c r="BY9" s="96"/>
      <c r="BZ9" s="96"/>
      <c r="CA9" s="96"/>
      <c r="CB9" s="96"/>
      <c r="CC9" s="97">
        <f>CG9-BR9</f>
        <v>5.1388888888888873E-2</v>
      </c>
      <c r="CD9" s="98">
        <v>3.472222222222222E-3</v>
      </c>
      <c r="CE9" s="99">
        <f t="shared" si="12"/>
        <v>0</v>
      </c>
      <c r="CF9" s="91">
        <v>6</v>
      </c>
      <c r="CG9" s="86">
        <v>0.19722222222222222</v>
      </c>
      <c r="CH9" s="100">
        <f t="shared" si="13"/>
        <v>2.1527777777777785E-2</v>
      </c>
      <c r="CI9" s="86">
        <v>0.21875</v>
      </c>
      <c r="CJ9" s="96"/>
      <c r="CK9" s="96"/>
      <c r="CL9" s="96"/>
      <c r="CM9" s="96"/>
      <c r="CN9" s="96"/>
      <c r="CO9" s="96"/>
      <c r="CP9" s="96"/>
      <c r="CQ9" s="110">
        <v>0.95833333333333337</v>
      </c>
      <c r="CR9" s="110">
        <v>4.1666666666666664E-2</v>
      </c>
      <c r="CS9" s="104"/>
      <c r="CT9" s="111"/>
      <c r="CU9" s="101">
        <f t="shared" si="14"/>
        <v>1.0625</v>
      </c>
      <c r="CV9" s="102">
        <f t="shared" si="15"/>
        <v>1.1673611111111115</v>
      </c>
      <c r="CW9" s="103">
        <f t="shared" si="16"/>
        <v>0.10069444444444445</v>
      </c>
      <c r="CX9" s="104"/>
      <c r="CY9" s="105">
        <v>24</v>
      </c>
      <c r="CZ9" s="106">
        <f t="shared" si="17"/>
        <v>1.0625</v>
      </c>
      <c r="DA9" s="107">
        <v>6</v>
      </c>
      <c r="DB9" s="112" t="s">
        <v>178</v>
      </c>
    </row>
    <row r="10" spans="1:106" ht="12.75">
      <c r="A10" s="77">
        <v>103</v>
      </c>
      <c r="B10" s="78" t="s">
        <v>81</v>
      </c>
      <c r="C10" s="79" t="s">
        <v>121</v>
      </c>
      <c r="D10" s="80"/>
      <c r="E10" s="79" t="s">
        <v>133</v>
      </c>
      <c r="F10" s="81"/>
      <c r="G10" s="77">
        <v>1</v>
      </c>
      <c r="H10" s="82">
        <v>1.3888888888888889E-3</v>
      </c>
      <c r="I10" s="51">
        <f t="shared" si="0"/>
        <v>1.2500000000000001E-2</v>
      </c>
      <c r="J10" s="83">
        <v>0.9375</v>
      </c>
      <c r="K10" s="84">
        <f t="shared" si="1"/>
        <v>0.95</v>
      </c>
      <c r="L10" s="48" t="s">
        <v>311</v>
      </c>
      <c r="M10" s="48" t="s">
        <v>311</v>
      </c>
      <c r="N10" s="48" t="s">
        <v>311</v>
      </c>
      <c r="O10" s="85">
        <f t="shared" si="2"/>
        <v>0.12500000000000022</v>
      </c>
      <c r="P10" s="91">
        <v>11</v>
      </c>
      <c r="Q10" s="86">
        <v>7.4999999999999997E-2</v>
      </c>
      <c r="R10" s="82">
        <v>0.95833333333333337</v>
      </c>
      <c r="S10" s="82">
        <v>4.1666666666666664E-2</v>
      </c>
      <c r="T10" s="91">
        <v>10</v>
      </c>
      <c r="U10" s="87">
        <f t="shared" si="3"/>
        <v>2.0833333333333329E-2</v>
      </c>
      <c r="V10" s="86">
        <v>9.5833333333333326E-2</v>
      </c>
      <c r="W10" s="48" t="s">
        <v>311</v>
      </c>
      <c r="X10" s="48" t="s">
        <v>311</v>
      </c>
      <c r="Y10" s="48" t="s">
        <v>311</v>
      </c>
      <c r="Z10" s="48" t="s">
        <v>311</v>
      </c>
      <c r="AA10" s="48" t="s">
        <v>311</v>
      </c>
      <c r="AB10" s="48" t="s">
        <v>311</v>
      </c>
      <c r="AC10" s="48" t="s">
        <v>311</v>
      </c>
      <c r="AD10" s="48" t="s">
        <v>311</v>
      </c>
      <c r="AE10" s="48" t="s">
        <v>311</v>
      </c>
      <c r="AF10" s="48" t="s">
        <v>311</v>
      </c>
      <c r="AG10" s="48" t="s">
        <v>311</v>
      </c>
      <c r="AH10" s="48" t="s">
        <v>311</v>
      </c>
      <c r="AI10" s="88">
        <v>17</v>
      </c>
      <c r="AJ10" s="89">
        <v>17</v>
      </c>
      <c r="AK10" s="82">
        <v>1.3888888888888888E-2</v>
      </c>
      <c r="AL10" s="80">
        <f t="shared" si="4"/>
        <v>0</v>
      </c>
      <c r="AM10" s="90">
        <f t="shared" si="5"/>
        <v>0</v>
      </c>
      <c r="AN10" s="85">
        <f t="shared" si="6"/>
        <v>0.51319444444444451</v>
      </c>
      <c r="AO10" s="91">
        <v>8</v>
      </c>
      <c r="AP10" s="86">
        <v>0.60902777777777783</v>
      </c>
      <c r="AQ10" s="92">
        <f t="shared" si="7"/>
        <v>2.9861111111111116E-2</v>
      </c>
      <c r="AR10" s="32">
        <v>7</v>
      </c>
      <c r="AS10" s="93">
        <v>0.63888888888888895</v>
      </c>
      <c r="AT10" s="80" t="s">
        <v>311</v>
      </c>
      <c r="AU10" s="80" t="s">
        <v>311</v>
      </c>
      <c r="AV10" s="80" t="s">
        <v>311</v>
      </c>
      <c r="AW10" s="85">
        <f t="shared" si="8"/>
        <v>0.24791666666666667</v>
      </c>
      <c r="AX10" s="91">
        <v>8</v>
      </c>
      <c r="AY10" s="86">
        <v>0.88680555555555562</v>
      </c>
      <c r="AZ10" s="94">
        <f t="shared" si="9"/>
        <v>1.5972222222222165E-2</v>
      </c>
      <c r="BA10" s="86">
        <v>0.90277777777777779</v>
      </c>
      <c r="BB10" s="80" t="s">
        <v>311</v>
      </c>
      <c r="BC10" s="80" t="s">
        <v>311</v>
      </c>
      <c r="BD10" s="80" t="s">
        <v>311</v>
      </c>
      <c r="BE10" s="80" t="s">
        <v>311</v>
      </c>
      <c r="BF10" s="80" t="s">
        <v>311</v>
      </c>
      <c r="BG10" s="80" t="s">
        <v>311</v>
      </c>
      <c r="BH10" s="85">
        <f>BJ10+CQ10+CR10-BA10</f>
        <v>0.15416666666666667</v>
      </c>
      <c r="BI10" s="91">
        <v>2</v>
      </c>
      <c r="BJ10" s="86">
        <v>5.6944444444444443E-2</v>
      </c>
      <c r="BK10" s="104"/>
      <c r="BL10" s="111"/>
      <c r="BM10" s="96"/>
      <c r="BN10" s="111"/>
      <c r="BO10" s="90"/>
      <c r="BP10" s="71"/>
      <c r="BQ10" s="113"/>
      <c r="BR10" s="111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110"/>
      <c r="CD10" s="110"/>
      <c r="CE10" s="110"/>
      <c r="CF10" s="114">
        <v>6</v>
      </c>
      <c r="CG10" s="111"/>
      <c r="CH10" s="104"/>
      <c r="CI10" s="111"/>
      <c r="CJ10" s="96"/>
      <c r="CK10" s="96"/>
      <c r="CL10" s="96"/>
      <c r="CM10" s="96"/>
      <c r="CN10" s="96"/>
      <c r="CO10" s="96"/>
      <c r="CP10" s="96"/>
      <c r="CQ10" s="110">
        <v>0.95833333333333337</v>
      </c>
      <c r="CR10" s="110">
        <v>4.1666666666666664E-2</v>
      </c>
      <c r="CS10" s="104"/>
      <c r="CT10" s="111">
        <v>0.35972222222222222</v>
      </c>
      <c r="CU10" s="101">
        <f t="shared" si="14"/>
        <v>1.4222222222222221</v>
      </c>
      <c r="CV10" s="102">
        <f t="shared" si="15"/>
        <v>1.0402777777777781</v>
      </c>
      <c r="CW10" s="103">
        <f t="shared" si="16"/>
        <v>6.666666666666661E-2</v>
      </c>
      <c r="CX10" s="104"/>
      <c r="CY10" s="105">
        <v>24</v>
      </c>
      <c r="CZ10" s="115">
        <f t="shared" si="17"/>
        <v>1.4222222222222221</v>
      </c>
      <c r="DA10" s="107">
        <v>7</v>
      </c>
      <c r="DB10" s="75" t="s">
        <v>177</v>
      </c>
    </row>
    <row r="11" spans="1:106" ht="12.75">
      <c r="A11" s="77">
        <v>116</v>
      </c>
      <c r="B11" s="116" t="s">
        <v>275</v>
      </c>
      <c r="C11" s="79" t="s">
        <v>276</v>
      </c>
      <c r="D11" s="80"/>
      <c r="E11" s="79" t="s">
        <v>277</v>
      </c>
      <c r="F11" s="81"/>
      <c r="G11" s="77">
        <v>1</v>
      </c>
      <c r="H11" s="82">
        <v>1.3888888888888889E-3</v>
      </c>
      <c r="I11" s="51">
        <f t="shared" si="0"/>
        <v>1.2500000000000001E-2</v>
      </c>
      <c r="J11" s="83">
        <v>0.9375</v>
      </c>
      <c r="K11" s="84">
        <f t="shared" si="1"/>
        <v>0.95</v>
      </c>
      <c r="L11" s="80" t="s">
        <v>311</v>
      </c>
      <c r="M11" s="80" t="s">
        <v>311</v>
      </c>
      <c r="N11" s="80" t="s">
        <v>311</v>
      </c>
      <c r="O11" s="85">
        <f t="shared" si="2"/>
        <v>0.14375000000000027</v>
      </c>
      <c r="P11" s="91">
        <v>12</v>
      </c>
      <c r="Q11" s="86">
        <v>9.375E-2</v>
      </c>
      <c r="R11" s="82">
        <v>0.95833333333333337</v>
      </c>
      <c r="S11" s="82">
        <v>4.1666666666666664E-2</v>
      </c>
      <c r="T11" s="91">
        <v>11</v>
      </c>
      <c r="U11" s="87">
        <f t="shared" si="3"/>
        <v>2.0833333333333329E-2</v>
      </c>
      <c r="V11" s="86">
        <v>0.11458333333333333</v>
      </c>
      <c r="W11" s="80" t="s">
        <v>311</v>
      </c>
      <c r="X11" s="80" t="s">
        <v>311</v>
      </c>
      <c r="Y11" s="80" t="s">
        <v>311</v>
      </c>
      <c r="Z11" s="80" t="s">
        <v>311</v>
      </c>
      <c r="AA11" s="80" t="s">
        <v>311</v>
      </c>
      <c r="AB11" s="80" t="s">
        <v>311</v>
      </c>
      <c r="AC11" s="80" t="s">
        <v>311</v>
      </c>
      <c r="AD11" s="80" t="s">
        <v>311</v>
      </c>
      <c r="AE11" s="80" t="s">
        <v>311</v>
      </c>
      <c r="AF11" s="80" t="s">
        <v>311</v>
      </c>
      <c r="AG11" s="80" t="s">
        <v>311</v>
      </c>
      <c r="AH11" s="80" t="s">
        <v>311</v>
      </c>
      <c r="AI11" s="88">
        <v>17</v>
      </c>
      <c r="AJ11" s="89">
        <v>17</v>
      </c>
      <c r="AK11" s="82">
        <v>1.3888888888888888E-2</v>
      </c>
      <c r="AL11" s="80">
        <f t="shared" si="4"/>
        <v>0</v>
      </c>
      <c r="AM11" s="90">
        <f t="shared" si="5"/>
        <v>0</v>
      </c>
      <c r="AN11" s="85">
        <f t="shared" si="6"/>
        <v>0.54652777777777772</v>
      </c>
      <c r="AO11" s="91">
        <v>10</v>
      </c>
      <c r="AP11" s="86">
        <v>0.66111111111111109</v>
      </c>
      <c r="AQ11" s="92">
        <f t="shared" si="7"/>
        <v>4.8611111111110938E-3</v>
      </c>
      <c r="AR11" s="32">
        <v>9</v>
      </c>
      <c r="AS11" s="93">
        <v>0.66597222222222219</v>
      </c>
      <c r="AT11" s="80" t="s">
        <v>311</v>
      </c>
      <c r="AU11" s="80" t="s">
        <v>311</v>
      </c>
      <c r="AV11" s="80" t="s">
        <v>311</v>
      </c>
      <c r="AW11" s="85">
        <f t="shared" si="8"/>
        <v>0.22638888888888897</v>
      </c>
      <c r="AX11" s="91">
        <v>9</v>
      </c>
      <c r="AY11" s="86">
        <v>0.89236111111111116</v>
      </c>
      <c r="AZ11" s="94">
        <f t="shared" si="9"/>
        <v>2.0138888888888817E-2</v>
      </c>
      <c r="BA11" s="86">
        <v>0.91249999999999998</v>
      </c>
      <c r="BB11" s="80" t="s">
        <v>311</v>
      </c>
      <c r="BC11" s="80" t="s">
        <v>311</v>
      </c>
      <c r="BD11" s="80" t="s">
        <v>311</v>
      </c>
      <c r="BE11" s="80" t="s">
        <v>311</v>
      </c>
      <c r="BF11" s="80" t="s">
        <v>311</v>
      </c>
      <c r="BG11" s="80" t="s">
        <v>311</v>
      </c>
      <c r="BH11" s="85">
        <f>BJ11+CQ11+CR11-BA11</f>
        <v>0.2875000000000002</v>
      </c>
      <c r="BI11" s="91">
        <v>8</v>
      </c>
      <c r="BJ11" s="86">
        <v>0.19999999999999998</v>
      </c>
      <c r="BK11" s="104"/>
      <c r="BL11" s="111"/>
      <c r="BM11" s="96"/>
      <c r="BN11" s="111"/>
      <c r="BO11" s="90"/>
      <c r="BP11" s="71"/>
      <c r="BQ11" s="113"/>
      <c r="BR11" s="111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110"/>
      <c r="CD11" s="110"/>
      <c r="CE11" s="110"/>
      <c r="CF11" s="114">
        <v>9</v>
      </c>
      <c r="CG11" s="111"/>
      <c r="CH11" s="104"/>
      <c r="CI11" s="111"/>
      <c r="CJ11" s="96"/>
      <c r="CK11" s="96"/>
      <c r="CL11" s="96"/>
      <c r="CM11" s="96"/>
      <c r="CN11" s="96"/>
      <c r="CO11" s="96"/>
      <c r="CP11" s="96"/>
      <c r="CQ11" s="110">
        <v>0.95833333333333337</v>
      </c>
      <c r="CR11" s="110">
        <v>4.1666666666666664E-2</v>
      </c>
      <c r="CS11" s="104"/>
      <c r="CT11" s="111">
        <v>0.40972222222222227</v>
      </c>
      <c r="CU11" s="117">
        <f t="shared" si="14"/>
        <v>1.4722222222222223</v>
      </c>
      <c r="CV11" s="118">
        <f t="shared" si="15"/>
        <v>1.2041666666666671</v>
      </c>
      <c r="CW11" s="119">
        <f t="shared" si="16"/>
        <v>4.583333333333324E-2</v>
      </c>
      <c r="CX11" s="104"/>
      <c r="CY11" s="105">
        <v>24</v>
      </c>
      <c r="CZ11" s="115">
        <f t="shared" si="17"/>
        <v>1.4722222222222223</v>
      </c>
      <c r="DA11" s="107">
        <v>8</v>
      </c>
      <c r="DB11" s="75" t="s">
        <v>177</v>
      </c>
    </row>
    <row r="12" spans="1:106" ht="12.75">
      <c r="A12" s="77">
        <v>104</v>
      </c>
      <c r="B12" s="78" t="s">
        <v>117</v>
      </c>
      <c r="C12" s="108" t="s">
        <v>122</v>
      </c>
      <c r="D12" s="80"/>
      <c r="E12" s="79" t="s">
        <v>134</v>
      </c>
      <c r="F12" s="81"/>
      <c r="G12" s="77">
        <v>2</v>
      </c>
      <c r="H12" s="82">
        <v>1.3888888888888889E-3</v>
      </c>
      <c r="I12" s="51">
        <f t="shared" si="0"/>
        <v>1.1111111111111112E-2</v>
      </c>
      <c r="J12" s="83">
        <v>0.9375</v>
      </c>
      <c r="K12" s="84">
        <f t="shared" si="1"/>
        <v>0.94861111111111107</v>
      </c>
      <c r="L12" s="80" t="s">
        <v>311</v>
      </c>
      <c r="M12" s="80" t="s">
        <v>311</v>
      </c>
      <c r="N12" s="80" t="s">
        <v>311</v>
      </c>
      <c r="O12" s="85">
        <f t="shared" si="2"/>
        <v>0.10069444444444464</v>
      </c>
      <c r="P12" s="91">
        <v>8</v>
      </c>
      <c r="Q12" s="86">
        <v>4.9305555555555554E-2</v>
      </c>
      <c r="R12" s="82">
        <v>0.95833333333333337</v>
      </c>
      <c r="S12" s="82">
        <v>4.1666666666666664E-2</v>
      </c>
      <c r="T12" s="91">
        <v>8</v>
      </c>
      <c r="U12" s="87">
        <f t="shared" si="3"/>
        <v>1.666666666666667E-2</v>
      </c>
      <c r="V12" s="86">
        <v>6.5972222222222224E-2</v>
      </c>
      <c r="W12" s="80" t="s">
        <v>311</v>
      </c>
      <c r="X12" s="80" t="s">
        <v>311</v>
      </c>
      <c r="Y12" s="80" t="s">
        <v>311</v>
      </c>
      <c r="Z12" s="80" t="s">
        <v>311</v>
      </c>
      <c r="AA12" s="80" t="s">
        <v>311</v>
      </c>
      <c r="AB12" s="80" t="s">
        <v>311</v>
      </c>
      <c r="AC12" s="80" t="s">
        <v>311</v>
      </c>
      <c r="AD12" s="80" t="s">
        <v>311</v>
      </c>
      <c r="AE12" s="80" t="s">
        <v>311</v>
      </c>
      <c r="AF12" s="80" t="s">
        <v>311</v>
      </c>
      <c r="AG12" s="80" t="s">
        <v>311</v>
      </c>
      <c r="AH12" s="80" t="s">
        <v>311</v>
      </c>
      <c r="AI12" s="88">
        <v>17</v>
      </c>
      <c r="AJ12" s="89">
        <v>17</v>
      </c>
      <c r="AK12" s="82">
        <v>1.3888888888888888E-2</v>
      </c>
      <c r="AL12" s="80">
        <f t="shared" si="4"/>
        <v>0</v>
      </c>
      <c r="AM12" s="90">
        <f t="shared" si="5"/>
        <v>0</v>
      </c>
      <c r="AN12" s="85">
        <f t="shared" si="6"/>
        <v>0.5625</v>
      </c>
      <c r="AO12" s="91">
        <v>9</v>
      </c>
      <c r="AP12" s="86">
        <v>0.62847222222222221</v>
      </c>
      <c r="AQ12" s="92">
        <f t="shared" si="7"/>
        <v>2.7083333333333348E-2</v>
      </c>
      <c r="AR12" s="32">
        <v>8</v>
      </c>
      <c r="AS12" s="93">
        <v>0.65555555555555556</v>
      </c>
      <c r="AT12" s="80" t="s">
        <v>311</v>
      </c>
      <c r="AU12" s="80" t="s">
        <v>311</v>
      </c>
      <c r="AV12" s="80" t="s">
        <v>311</v>
      </c>
      <c r="AW12" s="85">
        <f t="shared" si="8"/>
        <v>0.20972222222222214</v>
      </c>
      <c r="AX12" s="91">
        <v>7</v>
      </c>
      <c r="AY12" s="86">
        <v>0.8652777777777777</v>
      </c>
      <c r="AZ12" s="94">
        <f t="shared" si="9"/>
        <v>3.3333333333333437E-2</v>
      </c>
      <c r="BA12" s="86">
        <v>0.89861111111111114</v>
      </c>
      <c r="BB12" s="80" t="s">
        <v>311</v>
      </c>
      <c r="BC12" s="80" t="s">
        <v>311</v>
      </c>
      <c r="BD12" s="80" t="s">
        <v>311</v>
      </c>
      <c r="BE12" s="80" t="s">
        <v>311</v>
      </c>
      <c r="BF12" s="96"/>
      <c r="BG12" s="96"/>
      <c r="BH12" s="85">
        <f>BJ12+CQ12+CR12-BA12</f>
        <v>0.29236111111111118</v>
      </c>
      <c r="BI12" s="91">
        <v>9</v>
      </c>
      <c r="BJ12" s="86">
        <v>0.19097222222222221</v>
      </c>
      <c r="BK12" s="104"/>
      <c r="BL12" s="111"/>
      <c r="BM12" s="96"/>
      <c r="BN12" s="111"/>
      <c r="BO12" s="90"/>
      <c r="BP12" s="71"/>
      <c r="BQ12" s="113"/>
      <c r="BR12" s="111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110"/>
      <c r="CD12" s="110"/>
      <c r="CE12" s="110"/>
      <c r="CF12" s="114">
        <v>8</v>
      </c>
      <c r="CG12" s="111"/>
      <c r="CH12" s="104"/>
      <c r="CI12" s="111"/>
      <c r="CJ12" s="96"/>
      <c r="CK12" s="96"/>
      <c r="CL12" s="96"/>
      <c r="CM12" s="96"/>
      <c r="CN12" s="96"/>
      <c r="CO12" s="96"/>
      <c r="CP12" s="96"/>
      <c r="CQ12" s="110">
        <v>0.95833333333333337</v>
      </c>
      <c r="CR12" s="110">
        <v>4.1666666666666664E-2</v>
      </c>
      <c r="CS12" s="104"/>
      <c r="CT12" s="111"/>
      <c r="CU12" s="101">
        <f t="shared" si="14"/>
        <v>1.0625</v>
      </c>
      <c r="CV12" s="102">
        <f t="shared" si="15"/>
        <v>1.1652777777777779</v>
      </c>
      <c r="CW12" s="103">
        <f t="shared" si="16"/>
        <v>7.7083333333333448E-2</v>
      </c>
      <c r="CX12" s="104"/>
      <c r="CY12" s="105">
        <v>22</v>
      </c>
      <c r="CZ12" s="106">
        <f t="shared" si="17"/>
        <v>1.0625</v>
      </c>
      <c r="DA12" s="107">
        <v>9</v>
      </c>
      <c r="DB12" s="112" t="s">
        <v>178</v>
      </c>
    </row>
    <row r="13" spans="1:106" ht="12.75">
      <c r="A13" s="77">
        <v>111</v>
      </c>
      <c r="B13" s="120" t="s">
        <v>75</v>
      </c>
      <c r="C13" s="79" t="s">
        <v>126</v>
      </c>
      <c r="D13" s="80"/>
      <c r="E13" s="79" t="s">
        <v>139</v>
      </c>
      <c r="F13" s="81"/>
      <c r="G13" s="77">
        <v>2</v>
      </c>
      <c r="H13" s="82">
        <v>1.3888888888888889E-3</v>
      </c>
      <c r="I13" s="51">
        <f t="shared" si="0"/>
        <v>1.1111111111111112E-2</v>
      </c>
      <c r="J13" s="83">
        <v>0.9375</v>
      </c>
      <c r="K13" s="84">
        <f t="shared" si="1"/>
        <v>0.94861111111111107</v>
      </c>
      <c r="L13" s="80" t="s">
        <v>311</v>
      </c>
      <c r="M13" s="80" t="s">
        <v>311</v>
      </c>
      <c r="N13" s="80" t="s">
        <v>311</v>
      </c>
      <c r="O13" s="85">
        <f t="shared" si="2"/>
        <v>0.17847222222222237</v>
      </c>
      <c r="P13" s="91">
        <v>14</v>
      </c>
      <c r="Q13" s="86">
        <v>0.12708333333333333</v>
      </c>
      <c r="R13" s="82">
        <v>0.95833333333333337</v>
      </c>
      <c r="S13" s="82">
        <v>4.1666666666666664E-2</v>
      </c>
      <c r="T13" s="91">
        <v>13</v>
      </c>
      <c r="U13" s="87">
        <f t="shared" si="3"/>
        <v>1.4583333333333337E-2</v>
      </c>
      <c r="V13" s="86">
        <v>0.14166666666666666</v>
      </c>
      <c r="W13" s="80" t="s">
        <v>311</v>
      </c>
      <c r="X13" s="80" t="s">
        <v>311</v>
      </c>
      <c r="Y13" s="80" t="s">
        <v>311</v>
      </c>
      <c r="Z13" s="80" t="s">
        <v>311</v>
      </c>
      <c r="AA13" s="80" t="s">
        <v>311</v>
      </c>
      <c r="AB13" s="80" t="s">
        <v>311</v>
      </c>
      <c r="AC13" s="80" t="s">
        <v>311</v>
      </c>
      <c r="AD13" s="80" t="s">
        <v>311</v>
      </c>
      <c r="AE13" s="80" t="s">
        <v>311</v>
      </c>
      <c r="AF13" s="80" t="s">
        <v>311</v>
      </c>
      <c r="AG13" s="80" t="s">
        <v>311</v>
      </c>
      <c r="AH13" s="80" t="s">
        <v>311</v>
      </c>
      <c r="AI13" s="88">
        <v>17</v>
      </c>
      <c r="AJ13" s="89">
        <v>17</v>
      </c>
      <c r="AK13" s="82">
        <v>1.3888888888888888E-2</v>
      </c>
      <c r="AL13" s="80">
        <f t="shared" si="4"/>
        <v>0</v>
      </c>
      <c r="AM13" s="90">
        <f t="shared" si="5"/>
        <v>0</v>
      </c>
      <c r="AN13" s="85">
        <f t="shared" si="6"/>
        <v>0.6166666666666667</v>
      </c>
      <c r="AO13" s="91">
        <v>11</v>
      </c>
      <c r="AP13" s="86">
        <v>0.7583333333333333</v>
      </c>
      <c r="AQ13" s="92">
        <f>BL13-AP13</f>
        <v>2.083333333333337E-2</v>
      </c>
      <c r="AR13" s="32">
        <v>10</v>
      </c>
      <c r="AS13" s="121"/>
      <c r="AT13" s="96"/>
      <c r="AU13" s="96"/>
      <c r="AV13" s="96"/>
      <c r="AW13" s="110"/>
      <c r="AX13" s="114">
        <v>10</v>
      </c>
      <c r="AY13" s="111"/>
      <c r="AZ13" s="104"/>
      <c r="BA13" s="111"/>
      <c r="BB13" s="96"/>
      <c r="BC13" s="96"/>
      <c r="BD13" s="96"/>
      <c r="BE13" s="96"/>
      <c r="BF13" s="96"/>
      <c r="BG13" s="96"/>
      <c r="BH13" s="110"/>
      <c r="BI13" s="114">
        <v>10</v>
      </c>
      <c r="BJ13" s="111"/>
      <c r="BK13" s="104"/>
      <c r="BL13" s="86">
        <v>0.77916666666666667</v>
      </c>
      <c r="BM13" s="80" t="s">
        <v>311</v>
      </c>
      <c r="BN13" s="86">
        <v>0.8125</v>
      </c>
      <c r="BO13" s="90">
        <v>0</v>
      </c>
      <c r="BP13" s="64">
        <f>BN13-BL13</f>
        <v>3.3333333333333326E-2</v>
      </c>
      <c r="BQ13" s="95">
        <f>BR13-BN13</f>
        <v>1.5277777777777835E-2</v>
      </c>
      <c r="BR13" s="86">
        <v>0.82777777777777783</v>
      </c>
      <c r="BS13" s="96">
        <v>1</v>
      </c>
      <c r="BT13" s="96">
        <v>1</v>
      </c>
      <c r="BU13" s="96">
        <v>2</v>
      </c>
      <c r="BV13" s="96">
        <v>2</v>
      </c>
      <c r="BW13" s="96">
        <v>3</v>
      </c>
      <c r="BX13" s="96"/>
      <c r="BY13" s="96"/>
      <c r="BZ13" s="96"/>
      <c r="CA13" s="96"/>
      <c r="CB13" s="96"/>
      <c r="CC13" s="97">
        <f>CG13-BR13</f>
        <v>6.5277777777777768E-2</v>
      </c>
      <c r="CD13" s="98">
        <v>3.472222222222222E-3</v>
      </c>
      <c r="CE13" s="99">
        <f>IF(SUM(BS13:CB13)&lt;10,0,(SUM(BS13:CB13)-10)*CD13)</f>
        <v>0</v>
      </c>
      <c r="CF13" s="91">
        <v>10</v>
      </c>
      <c r="CG13" s="86">
        <v>0.8930555555555556</v>
      </c>
      <c r="CH13" s="100">
        <f>CI13-CG13</f>
        <v>2.5694444444444464E-2</v>
      </c>
      <c r="CI13" s="86">
        <v>0.91875000000000007</v>
      </c>
      <c r="CJ13" s="96"/>
      <c r="CK13" s="96"/>
      <c r="CL13" s="96"/>
      <c r="CM13" s="96"/>
      <c r="CN13" s="96"/>
      <c r="CO13" s="96"/>
      <c r="CP13" s="96"/>
      <c r="CQ13" s="82">
        <v>0.95833333333333337</v>
      </c>
      <c r="CR13" s="82">
        <v>4.1666666666666664E-2</v>
      </c>
      <c r="CS13" s="87">
        <f>CT13+CQ13+CR13-CI13</f>
        <v>0.26458333333333328</v>
      </c>
      <c r="CT13" s="111">
        <v>0.18333333333333335</v>
      </c>
      <c r="CU13" s="101">
        <f t="shared" si="14"/>
        <v>1.2458333333333331</v>
      </c>
      <c r="CV13" s="102">
        <f t="shared" si="15"/>
        <v>1.1583333333333334</v>
      </c>
      <c r="CW13" s="103">
        <f t="shared" si="16"/>
        <v>6.1111111111111172E-2</v>
      </c>
      <c r="CX13" s="104"/>
      <c r="CY13" s="105">
        <v>15</v>
      </c>
      <c r="CZ13" s="106">
        <f t="shared" si="17"/>
        <v>1.2458333333333331</v>
      </c>
      <c r="DA13" s="107">
        <v>10</v>
      </c>
      <c r="DB13" s="75" t="s">
        <v>177</v>
      </c>
    </row>
    <row r="14" spans="1:106" ht="12.75">
      <c r="A14" s="77">
        <v>113</v>
      </c>
      <c r="B14" s="78" t="s">
        <v>77</v>
      </c>
      <c r="C14" s="79" t="s">
        <v>128</v>
      </c>
      <c r="D14" s="80"/>
      <c r="E14" s="79" t="s">
        <v>140</v>
      </c>
      <c r="F14" s="81"/>
      <c r="G14" s="77">
        <v>4</v>
      </c>
      <c r="H14" s="82">
        <v>1.3888888888888889E-3</v>
      </c>
      <c r="I14" s="51">
        <f t="shared" si="0"/>
        <v>8.3333333333333332E-3</v>
      </c>
      <c r="J14" s="83">
        <v>0.9375</v>
      </c>
      <c r="K14" s="84">
        <f t="shared" si="1"/>
        <v>0.9458333333333333</v>
      </c>
      <c r="L14" s="80" t="s">
        <v>311</v>
      </c>
      <c r="M14" s="80" t="s">
        <v>311</v>
      </c>
      <c r="N14" s="80" t="s">
        <v>311</v>
      </c>
      <c r="O14" s="85">
        <f t="shared" si="2"/>
        <v>8.2638888888888928E-2</v>
      </c>
      <c r="P14" s="91">
        <v>3</v>
      </c>
      <c r="Q14" s="86">
        <v>2.8472222222222222E-2</v>
      </c>
      <c r="R14" s="82">
        <v>0.95833333333333337</v>
      </c>
      <c r="S14" s="82">
        <v>4.1666666666666664E-2</v>
      </c>
      <c r="T14" s="91">
        <v>2</v>
      </c>
      <c r="U14" s="87">
        <f t="shared" si="3"/>
        <v>6.9444444444444441E-3</v>
      </c>
      <c r="V14" s="86">
        <v>3.5416666666666666E-2</v>
      </c>
      <c r="W14" s="80" t="s">
        <v>311</v>
      </c>
      <c r="X14" s="80" t="s">
        <v>311</v>
      </c>
      <c r="Y14" s="80" t="s">
        <v>311</v>
      </c>
      <c r="Z14" s="80" t="s">
        <v>311</v>
      </c>
      <c r="AA14" s="80" t="s">
        <v>311</v>
      </c>
      <c r="AB14" s="80" t="s">
        <v>311</v>
      </c>
      <c r="AC14" s="80" t="s">
        <v>311</v>
      </c>
      <c r="AD14" s="80" t="s">
        <v>311</v>
      </c>
      <c r="AE14" s="80" t="s">
        <v>311</v>
      </c>
      <c r="AF14" s="80" t="s">
        <v>311</v>
      </c>
      <c r="AG14" s="80" t="s">
        <v>311</v>
      </c>
      <c r="AH14" s="80" t="s">
        <v>311</v>
      </c>
      <c r="AI14" s="88">
        <v>17</v>
      </c>
      <c r="AJ14" s="89">
        <v>17</v>
      </c>
      <c r="AK14" s="82">
        <v>1.3888888888888888E-2</v>
      </c>
      <c r="AL14" s="80">
        <f t="shared" si="4"/>
        <v>0</v>
      </c>
      <c r="AM14" s="90">
        <f t="shared" si="5"/>
        <v>0</v>
      </c>
      <c r="AN14" s="85">
        <f t="shared" si="6"/>
        <v>0.56458333333333333</v>
      </c>
      <c r="AO14" s="91">
        <v>7</v>
      </c>
      <c r="AP14" s="86">
        <v>0.6</v>
      </c>
      <c r="AQ14" s="122"/>
      <c r="AR14" s="123">
        <v>11</v>
      </c>
      <c r="AS14" s="121"/>
      <c r="AT14" s="96"/>
      <c r="AU14" s="96"/>
      <c r="AV14" s="96"/>
      <c r="AW14" s="110"/>
      <c r="AX14" s="114">
        <v>11</v>
      </c>
      <c r="AY14" s="111"/>
      <c r="AZ14" s="104"/>
      <c r="BA14" s="111"/>
      <c r="BB14" s="96"/>
      <c r="BC14" s="96"/>
      <c r="BD14" s="96"/>
      <c r="BE14" s="96"/>
      <c r="BF14" s="96"/>
      <c r="BG14" s="96"/>
      <c r="BH14" s="110"/>
      <c r="BI14" s="114">
        <v>11</v>
      </c>
      <c r="BJ14" s="111"/>
      <c r="BK14" s="104"/>
      <c r="BL14" s="111"/>
      <c r="BM14" s="96"/>
      <c r="BN14" s="111"/>
      <c r="BO14" s="90"/>
      <c r="BP14" s="71"/>
      <c r="BQ14" s="113"/>
      <c r="BR14" s="111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110"/>
      <c r="CD14" s="110"/>
      <c r="CE14" s="110"/>
      <c r="CF14" s="114">
        <v>11</v>
      </c>
      <c r="CG14" s="111"/>
      <c r="CH14" s="104"/>
      <c r="CI14" s="111"/>
      <c r="CJ14" s="96"/>
      <c r="CK14" s="96"/>
      <c r="CL14" s="96"/>
      <c r="CM14" s="96"/>
      <c r="CN14" s="96"/>
      <c r="CO14" s="96"/>
      <c r="CP14" s="96"/>
      <c r="CQ14" s="110">
        <v>0.95833333333333337</v>
      </c>
      <c r="CR14" s="110">
        <v>4.1666666666666664E-2</v>
      </c>
      <c r="CS14" s="104"/>
      <c r="CT14" s="111"/>
      <c r="CU14" s="117">
        <v>0.65277777777777779</v>
      </c>
      <c r="CV14" s="118">
        <v>0.64583333333333337</v>
      </c>
      <c r="CW14" s="119">
        <f t="shared" si="16"/>
        <v>6.9444444444444441E-3</v>
      </c>
      <c r="CX14" s="104"/>
      <c r="CY14" s="105">
        <v>15</v>
      </c>
      <c r="CZ14" s="115">
        <f t="shared" si="17"/>
        <v>0.65277777777777779</v>
      </c>
      <c r="DA14" s="107">
        <v>11</v>
      </c>
      <c r="DB14" s="75" t="s">
        <v>177</v>
      </c>
    </row>
    <row r="15" spans="1:106" ht="12.75">
      <c r="A15" s="77">
        <v>115</v>
      </c>
      <c r="B15" s="124" t="s">
        <v>118</v>
      </c>
      <c r="C15" s="79" t="s">
        <v>130</v>
      </c>
      <c r="D15" s="80"/>
      <c r="E15" s="79" t="s">
        <v>142</v>
      </c>
      <c r="F15" s="81"/>
      <c r="G15" s="77">
        <v>4</v>
      </c>
      <c r="H15" s="82">
        <v>1.3888888888888889E-3</v>
      </c>
      <c r="I15" s="51">
        <f t="shared" si="0"/>
        <v>8.3333333333333332E-3</v>
      </c>
      <c r="J15" s="83">
        <v>0.9375</v>
      </c>
      <c r="K15" s="84">
        <f t="shared" si="1"/>
        <v>0.9458333333333333</v>
      </c>
      <c r="L15" s="80" t="s">
        <v>311</v>
      </c>
      <c r="M15" s="80" t="s">
        <v>311</v>
      </c>
      <c r="N15" s="80" t="s">
        <v>311</v>
      </c>
      <c r="O15" s="85">
        <f t="shared" si="2"/>
        <v>0.17916666666666692</v>
      </c>
      <c r="P15" s="91">
        <v>13</v>
      </c>
      <c r="Q15" s="86">
        <v>0.125</v>
      </c>
      <c r="R15" s="82">
        <v>0.95833333333333337</v>
      </c>
      <c r="S15" s="82">
        <v>4.1666666666666664E-2</v>
      </c>
      <c r="T15" s="91">
        <v>12</v>
      </c>
      <c r="U15" s="87">
        <f t="shared" si="3"/>
        <v>3.4722222222222376E-3</v>
      </c>
      <c r="V15" s="86">
        <v>0.12847222222222224</v>
      </c>
      <c r="W15" s="80" t="s">
        <v>311</v>
      </c>
      <c r="X15" s="80" t="s">
        <v>311</v>
      </c>
      <c r="Y15" s="80" t="s">
        <v>311</v>
      </c>
      <c r="Z15" s="80" t="s">
        <v>311</v>
      </c>
      <c r="AA15" s="80" t="s">
        <v>311</v>
      </c>
      <c r="AB15" s="80" t="s">
        <v>311</v>
      </c>
      <c r="AC15" s="80" t="s">
        <v>311</v>
      </c>
      <c r="AD15" s="80" t="s">
        <v>311</v>
      </c>
      <c r="AE15" s="80" t="s">
        <v>311</v>
      </c>
      <c r="AF15" s="80" t="s">
        <v>311</v>
      </c>
      <c r="AG15" s="80" t="s">
        <v>311</v>
      </c>
      <c r="AH15" s="80" t="s">
        <v>311</v>
      </c>
      <c r="AI15" s="88">
        <v>17</v>
      </c>
      <c r="AJ15" s="89">
        <v>17</v>
      </c>
      <c r="AK15" s="82">
        <v>1.3888888888888888E-2</v>
      </c>
      <c r="AL15" s="80">
        <f t="shared" si="4"/>
        <v>0</v>
      </c>
      <c r="AM15" s="90">
        <f t="shared" si="5"/>
        <v>0</v>
      </c>
      <c r="AN15" s="85">
        <f t="shared" si="6"/>
        <v>0.67291666666666672</v>
      </c>
      <c r="AO15" s="91">
        <v>12</v>
      </c>
      <c r="AP15" s="86">
        <v>0.80138888888888893</v>
      </c>
      <c r="AQ15" s="122"/>
      <c r="AR15" s="123">
        <v>12</v>
      </c>
      <c r="AS15" s="121"/>
      <c r="AT15" s="96"/>
      <c r="AU15" s="96"/>
      <c r="AV15" s="96"/>
      <c r="AW15" s="110">
        <f>AY15-AS15</f>
        <v>0</v>
      </c>
      <c r="AX15" s="114">
        <v>12</v>
      </c>
      <c r="AY15" s="111"/>
      <c r="AZ15" s="104">
        <f>BA15-AY15</f>
        <v>0</v>
      </c>
      <c r="BA15" s="111"/>
      <c r="BB15" s="96"/>
      <c r="BC15" s="96"/>
      <c r="BD15" s="96"/>
      <c r="BE15" s="96"/>
      <c r="BF15" s="96"/>
      <c r="BG15" s="96"/>
      <c r="BH15" s="110">
        <f>BJ15-BA15</f>
        <v>0</v>
      </c>
      <c r="BI15" s="114">
        <v>12</v>
      </c>
      <c r="BJ15" s="111"/>
      <c r="BK15" s="104">
        <f>BL15-BJ15</f>
        <v>0</v>
      </c>
      <c r="BL15" s="111"/>
      <c r="BM15" s="96"/>
      <c r="BN15" s="111"/>
      <c r="BO15" s="90">
        <v>0</v>
      </c>
      <c r="BP15" s="71">
        <f>BN15-BL15</f>
        <v>0</v>
      </c>
      <c r="BQ15" s="113">
        <f>BR15-BN15</f>
        <v>0</v>
      </c>
      <c r="BR15" s="111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110">
        <f>CG15-BR15</f>
        <v>0</v>
      </c>
      <c r="CD15" s="110">
        <v>3.472222222222222E-3</v>
      </c>
      <c r="CE15" s="110">
        <f>IF(SUM(BS15:CB15)&lt;10,0,(SUM(BS15:CB15)-10)*CD15)</f>
        <v>0</v>
      </c>
      <c r="CF15" s="114">
        <v>12</v>
      </c>
      <c r="CG15" s="111"/>
      <c r="CH15" s="104">
        <f>CI15-CG15</f>
        <v>0</v>
      </c>
      <c r="CI15" s="111"/>
      <c r="CJ15" s="96" t="s">
        <v>311</v>
      </c>
      <c r="CK15" s="96" t="s">
        <v>311</v>
      </c>
      <c r="CL15" s="96" t="s">
        <v>311</v>
      </c>
      <c r="CM15" s="96"/>
      <c r="CN15" s="96"/>
      <c r="CO15" s="96"/>
      <c r="CP15" s="96"/>
      <c r="CQ15" s="110">
        <v>0.95833333333333337</v>
      </c>
      <c r="CR15" s="110">
        <v>4.1666666666666664E-2</v>
      </c>
      <c r="CS15" s="104">
        <f>CT15+CQ15+CR15-CI15</f>
        <v>1.4159722222222222</v>
      </c>
      <c r="CT15" s="111">
        <v>0.41597222222222219</v>
      </c>
      <c r="CU15" s="117">
        <v>0.86388888888888893</v>
      </c>
      <c r="CV15" s="118">
        <f>O15+AN15</f>
        <v>0.85208333333333364</v>
      </c>
      <c r="CW15" s="119">
        <f t="shared" si="16"/>
        <v>3.4722222222222376E-3</v>
      </c>
      <c r="CX15" s="104"/>
      <c r="CY15" s="105">
        <v>15</v>
      </c>
      <c r="CZ15" s="115">
        <f t="shared" si="17"/>
        <v>0.86388888888888893</v>
      </c>
      <c r="DA15" s="107">
        <v>12</v>
      </c>
      <c r="DB15" s="75" t="s">
        <v>177</v>
      </c>
    </row>
    <row r="16" spans="1:106" ht="12.75">
      <c r="A16" s="77">
        <v>101</v>
      </c>
      <c r="B16" s="78" t="s">
        <v>70</v>
      </c>
      <c r="C16" s="79" t="s">
        <v>119</v>
      </c>
      <c r="D16" s="80"/>
      <c r="E16" s="79" t="s">
        <v>131</v>
      </c>
      <c r="F16" s="81"/>
      <c r="G16" s="77">
        <v>2</v>
      </c>
      <c r="H16" s="82">
        <v>1.3888888888888889E-3</v>
      </c>
      <c r="I16" s="51">
        <f t="shared" si="0"/>
        <v>1.1111111111111112E-2</v>
      </c>
      <c r="J16" s="83">
        <v>0.9375</v>
      </c>
      <c r="K16" s="84">
        <f t="shared" si="1"/>
        <v>0.94861111111111107</v>
      </c>
      <c r="L16" s="80" t="s">
        <v>311</v>
      </c>
      <c r="M16" s="80" t="s">
        <v>311</v>
      </c>
      <c r="N16" s="80" t="s">
        <v>311</v>
      </c>
      <c r="O16" s="85">
        <f t="shared" si="2"/>
        <v>0.11875000000000013</v>
      </c>
      <c r="P16" s="91">
        <v>10</v>
      </c>
      <c r="Q16" s="86">
        <v>6.7361111111111108E-2</v>
      </c>
      <c r="R16" s="82">
        <v>0.95833333333333337</v>
      </c>
      <c r="S16" s="82">
        <v>4.1666666666666664E-2</v>
      </c>
      <c r="T16" s="91">
        <v>9</v>
      </c>
      <c r="U16" s="87">
        <f t="shared" si="3"/>
        <v>1.5972222222222221E-2</v>
      </c>
      <c r="V16" s="86">
        <v>8.3333333333333329E-2</v>
      </c>
      <c r="W16" s="80" t="s">
        <v>311</v>
      </c>
      <c r="X16" s="80" t="s">
        <v>311</v>
      </c>
      <c r="Y16" s="80" t="s">
        <v>311</v>
      </c>
      <c r="Z16" s="80" t="s">
        <v>311</v>
      </c>
      <c r="AA16" s="80" t="s">
        <v>311</v>
      </c>
      <c r="AB16" s="80" t="s">
        <v>311</v>
      </c>
      <c r="AC16" s="80" t="s">
        <v>311</v>
      </c>
      <c r="AD16" s="125"/>
      <c r="AE16" s="125"/>
      <c r="AF16" s="125"/>
      <c r="AG16" s="125"/>
      <c r="AH16" s="125"/>
      <c r="AI16" s="125"/>
      <c r="AJ16" s="125"/>
      <c r="AK16" s="110"/>
      <c r="AL16" s="96"/>
      <c r="AM16" s="90"/>
      <c r="AN16" s="110"/>
      <c r="AO16" s="114">
        <v>13</v>
      </c>
      <c r="AP16" s="111"/>
      <c r="AQ16" s="122"/>
      <c r="AR16" s="123">
        <v>13</v>
      </c>
      <c r="AS16" s="121"/>
      <c r="AT16" s="96"/>
      <c r="AU16" s="96"/>
      <c r="AV16" s="96"/>
      <c r="AW16" s="110"/>
      <c r="AX16" s="114">
        <v>13</v>
      </c>
      <c r="AY16" s="111"/>
      <c r="AZ16" s="104"/>
      <c r="BA16" s="111"/>
      <c r="BB16" s="96"/>
      <c r="BC16" s="96"/>
      <c r="BD16" s="96"/>
      <c r="BE16" s="96"/>
      <c r="BF16" s="96"/>
      <c r="BG16" s="96"/>
      <c r="BH16" s="110"/>
      <c r="BI16" s="114">
        <v>13</v>
      </c>
      <c r="BJ16" s="111"/>
      <c r="BK16" s="104"/>
      <c r="BL16" s="111"/>
      <c r="BM16" s="96"/>
      <c r="BN16" s="111"/>
      <c r="BO16" s="90"/>
      <c r="BP16" s="71"/>
      <c r="BQ16" s="113"/>
      <c r="BR16" s="111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110"/>
      <c r="CD16" s="110"/>
      <c r="CE16" s="110"/>
      <c r="CF16" s="114">
        <v>13</v>
      </c>
      <c r="CG16" s="111"/>
      <c r="CH16" s="104"/>
      <c r="CI16" s="111"/>
      <c r="CJ16" s="96"/>
      <c r="CK16" s="96"/>
      <c r="CL16" s="96"/>
      <c r="CM16" s="96"/>
      <c r="CN16" s="96"/>
      <c r="CO16" s="96"/>
      <c r="CP16" s="96"/>
      <c r="CQ16" s="110">
        <v>0.95833333333333337</v>
      </c>
      <c r="CR16" s="110">
        <v>4.1666666666666664E-2</v>
      </c>
      <c r="CS16" s="104"/>
      <c r="CT16" s="111">
        <v>0.49513888888888885</v>
      </c>
      <c r="CU16" s="117">
        <v>0.55763888888888891</v>
      </c>
      <c r="CV16" s="118">
        <v>0.54166666666666663</v>
      </c>
      <c r="CW16" s="119">
        <f t="shared" si="16"/>
        <v>1.5972222222222221E-2</v>
      </c>
      <c r="CX16" s="104"/>
      <c r="CY16" s="105">
        <v>10</v>
      </c>
      <c r="CZ16" s="115">
        <f>CU16+AM16+BO16+CX16-CE16</f>
        <v>0.55763888888888891</v>
      </c>
      <c r="DA16" s="107">
        <v>13</v>
      </c>
      <c r="DB16" s="75" t="s">
        <v>177</v>
      </c>
    </row>
    <row r="17" spans="1:106" ht="12.75">
      <c r="A17" s="77">
        <v>109</v>
      </c>
      <c r="B17" s="78" t="s">
        <v>74</v>
      </c>
      <c r="C17" s="79" t="s">
        <v>125</v>
      </c>
      <c r="D17" s="80"/>
      <c r="E17" s="109" t="s">
        <v>137</v>
      </c>
      <c r="F17" s="81"/>
      <c r="G17" s="77">
        <v>2</v>
      </c>
      <c r="H17" s="82">
        <v>1.3888888888888889E-3</v>
      </c>
      <c r="I17" s="51">
        <f t="shared" si="0"/>
        <v>1.1111111111111112E-2</v>
      </c>
      <c r="J17" s="83">
        <v>0.9375</v>
      </c>
      <c r="K17" s="84">
        <f t="shared" si="1"/>
        <v>0.94861111111111107</v>
      </c>
      <c r="L17" s="80" t="s">
        <v>311</v>
      </c>
      <c r="M17" s="80" t="s">
        <v>311</v>
      </c>
      <c r="N17" s="80" t="s">
        <v>311</v>
      </c>
      <c r="O17" s="85">
        <f t="shared" si="2"/>
        <v>0.10902777777777795</v>
      </c>
      <c r="P17" s="91">
        <v>9</v>
      </c>
      <c r="Q17" s="86">
        <v>5.7638888888888885E-2</v>
      </c>
      <c r="R17" s="82">
        <v>0.95833333333333337</v>
      </c>
      <c r="S17" s="82">
        <v>4.1666666666666664E-2</v>
      </c>
      <c r="T17" s="114">
        <v>14</v>
      </c>
      <c r="U17" s="104"/>
      <c r="V17" s="111"/>
      <c r="W17" s="96"/>
      <c r="X17" s="96"/>
      <c r="Y17" s="96"/>
      <c r="Z17" s="96"/>
      <c r="AA17" s="96"/>
      <c r="AB17" s="96"/>
      <c r="AC17" s="125"/>
      <c r="AD17" s="125"/>
      <c r="AE17" s="125"/>
      <c r="AF17" s="125"/>
      <c r="AG17" s="125"/>
      <c r="AH17" s="125"/>
      <c r="AI17" s="125"/>
      <c r="AJ17" s="125"/>
      <c r="AK17" s="110"/>
      <c r="AL17" s="96"/>
      <c r="AM17" s="90"/>
      <c r="AN17" s="110"/>
      <c r="AO17" s="114">
        <v>14</v>
      </c>
      <c r="AP17" s="111"/>
      <c r="AQ17" s="122"/>
      <c r="AR17" s="123">
        <v>14</v>
      </c>
      <c r="AS17" s="121"/>
      <c r="AT17" s="96"/>
      <c r="AU17" s="96"/>
      <c r="AV17" s="96"/>
      <c r="AW17" s="110"/>
      <c r="AX17" s="114">
        <v>14</v>
      </c>
      <c r="AY17" s="111"/>
      <c r="AZ17" s="104"/>
      <c r="BA17" s="111"/>
      <c r="BB17" s="96"/>
      <c r="BC17" s="96"/>
      <c r="BD17" s="96"/>
      <c r="BE17" s="96"/>
      <c r="BF17" s="96"/>
      <c r="BG17" s="96"/>
      <c r="BH17" s="110"/>
      <c r="BI17" s="114">
        <v>14</v>
      </c>
      <c r="BJ17" s="111"/>
      <c r="BK17" s="104"/>
      <c r="BL17" s="111"/>
      <c r="BM17" s="96"/>
      <c r="BN17" s="111"/>
      <c r="BO17" s="90"/>
      <c r="BP17" s="71"/>
      <c r="BQ17" s="113"/>
      <c r="BR17" s="111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110"/>
      <c r="CD17" s="110"/>
      <c r="CE17" s="110"/>
      <c r="CF17" s="114">
        <v>14</v>
      </c>
      <c r="CG17" s="111"/>
      <c r="CH17" s="104"/>
      <c r="CI17" s="111"/>
      <c r="CJ17" s="96"/>
      <c r="CK17" s="96"/>
      <c r="CL17" s="96"/>
      <c r="CM17" s="96"/>
      <c r="CN17" s="96"/>
      <c r="CO17" s="96"/>
      <c r="CP17" s="96"/>
      <c r="CQ17" s="110">
        <v>0.95833333333333337</v>
      </c>
      <c r="CR17" s="110">
        <v>4.1666666666666664E-2</v>
      </c>
      <c r="CS17" s="104"/>
      <c r="CT17" s="111"/>
      <c r="CU17" s="117">
        <f>Q17+CQ17+CR17-J17</f>
        <v>0.12013888888888902</v>
      </c>
      <c r="CV17" s="118">
        <f>CU17</f>
        <v>0.12013888888888902</v>
      </c>
      <c r="CW17" s="119"/>
      <c r="CX17" s="104"/>
      <c r="CY17" s="105">
        <v>3</v>
      </c>
      <c r="CZ17" s="115">
        <f>CU17+AM17+BO17-CE17</f>
        <v>0.12013888888888902</v>
      </c>
      <c r="DA17" s="107">
        <v>14</v>
      </c>
      <c r="DB17" s="112" t="s">
        <v>178</v>
      </c>
    </row>
    <row r="18" spans="1:106" hidden="1">
      <c r="A18" s="77">
        <v>117</v>
      </c>
      <c r="B18" s="124"/>
      <c r="C18" s="79"/>
      <c r="D18" s="80"/>
      <c r="E18" s="79"/>
      <c r="F18" s="81"/>
      <c r="G18" s="77"/>
      <c r="H18" s="82">
        <v>1.3888888888888889E-3</v>
      </c>
      <c r="I18" s="51">
        <f t="shared" ref="I18:I29" si="18">(10-G18)*H18</f>
        <v>1.388888888888889E-2</v>
      </c>
      <c r="J18" s="83">
        <v>0.9375</v>
      </c>
      <c r="K18" s="84">
        <f t="shared" ref="K18:K30" si="19">J18+I18</f>
        <v>0.95138888888888884</v>
      </c>
      <c r="L18" s="80"/>
      <c r="M18" s="80"/>
      <c r="N18" s="80"/>
      <c r="O18" s="85">
        <f t="shared" ref="O18:O30" si="20">Q18+R18+S18-K18</f>
        <v>4.861111111111116E-2</v>
      </c>
      <c r="P18" s="91"/>
      <c r="Q18" s="86"/>
      <c r="R18" s="82">
        <v>0.95833333333333337</v>
      </c>
      <c r="S18" s="82">
        <v>4.1666666666666664E-2</v>
      </c>
      <c r="T18" s="91"/>
      <c r="U18" s="87">
        <f t="shared" ref="U18:U30" si="21">V18-Q18</f>
        <v>0</v>
      </c>
      <c r="V18" s="86"/>
      <c r="W18" s="80"/>
      <c r="X18" s="80"/>
      <c r="Y18" s="80"/>
      <c r="Z18" s="80"/>
      <c r="AA18" s="80"/>
      <c r="AB18" s="80"/>
      <c r="AC18" s="88"/>
      <c r="AD18" s="88"/>
      <c r="AE18" s="88"/>
      <c r="AF18" s="88"/>
      <c r="AG18" s="88"/>
      <c r="AH18" s="88"/>
      <c r="AI18" s="88"/>
      <c r="AJ18" s="89">
        <f t="shared" ref="AJ18:AJ30" si="22">$AJ$4</f>
        <v>17</v>
      </c>
      <c r="AK18" s="82">
        <v>1.3888888888888888E-2</v>
      </c>
      <c r="AL18" s="80">
        <f t="shared" ref="AL18:AL30" si="23">IF(AJ18&gt;AI18,AJ18-AI18,AI18-AJ18)</f>
        <v>17</v>
      </c>
      <c r="AM18" s="90">
        <f t="shared" ref="AM18:AM30" si="24">AL18*AK18</f>
        <v>0.2361111111111111</v>
      </c>
      <c r="AN18" s="85">
        <f t="shared" ref="AN18:AN30" si="25">AP18-V18</f>
        <v>0</v>
      </c>
      <c r="AO18" s="91"/>
      <c r="AP18" s="86"/>
      <c r="AQ18" s="94">
        <f t="shared" ref="AQ18:AQ30" si="26">AS18-AP18</f>
        <v>0</v>
      </c>
      <c r="AR18" s="126"/>
      <c r="AS18" s="86"/>
      <c r="AT18" s="80"/>
      <c r="AU18" s="80"/>
      <c r="AV18" s="80"/>
      <c r="AW18" s="85">
        <f t="shared" ref="AW18:AW30" si="27">AY18-AD18</f>
        <v>0</v>
      </c>
      <c r="AX18" s="91"/>
      <c r="AY18" s="86"/>
      <c r="AZ18" s="94">
        <f t="shared" ref="AZ18:AZ30" si="28">BA18-AY18</f>
        <v>0</v>
      </c>
      <c r="BA18" s="86"/>
      <c r="BB18" s="80"/>
      <c r="BC18" s="80"/>
      <c r="BD18" s="80"/>
      <c r="BE18" s="80"/>
      <c r="BF18" s="80"/>
      <c r="BG18" s="80"/>
      <c r="BH18" s="85">
        <f t="shared" ref="BH18:BH30" si="29">BJ18-BA18</f>
        <v>0</v>
      </c>
      <c r="BI18" s="91"/>
      <c r="BJ18" s="86"/>
      <c r="BK18" s="94">
        <f t="shared" ref="BK18:BK30" si="30">BL18-BJ18</f>
        <v>0</v>
      </c>
      <c r="BL18" s="86"/>
      <c r="BM18" s="80"/>
      <c r="BN18" s="86"/>
      <c r="BO18" s="90">
        <f t="shared" ref="BO18:BO30" si="31">BM18*BL18</f>
        <v>0</v>
      </c>
      <c r="BP18" s="64">
        <f t="shared" ref="BP18:BP30" si="32">BN18-BL18</f>
        <v>0</v>
      </c>
      <c r="BQ18" s="95">
        <f t="shared" ref="BQ18:BQ30" si="33">BR18-BN18</f>
        <v>0</v>
      </c>
      <c r="BR18" s="86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97">
        <f t="shared" ref="CC18:CC30" si="34">CG18-BR18</f>
        <v>0</v>
      </c>
      <c r="CD18" s="98">
        <v>3.472222222222222E-3</v>
      </c>
      <c r="CE18" s="99">
        <f t="shared" ref="CE18:CE30" si="35">IF(SUM(BS18:CB18)&lt;10,0,(SUM(BS18:CB18)-10)*CD18)</f>
        <v>0</v>
      </c>
      <c r="CF18" s="91"/>
      <c r="CG18" s="86"/>
      <c r="CH18" s="100">
        <f t="shared" ref="CH18:CH30" si="36">CI18-CG18</f>
        <v>0</v>
      </c>
      <c r="CI18" s="86"/>
      <c r="CJ18" s="80"/>
      <c r="CK18" s="80"/>
      <c r="CL18" s="80"/>
      <c r="CM18" s="80"/>
      <c r="CN18" s="80"/>
      <c r="CO18" s="80"/>
      <c r="CP18" s="80"/>
      <c r="CQ18" s="82">
        <v>0.95833333333333337</v>
      </c>
      <c r="CR18" s="82">
        <v>4.1666666666666664E-2</v>
      </c>
      <c r="CS18" s="87">
        <f t="shared" ref="CS18:CS30" si="37">CT18+CQ18+CR18-CI18</f>
        <v>1</v>
      </c>
      <c r="CT18" s="86"/>
      <c r="CU18" s="101">
        <f t="shared" ref="CU18:CU30" si="38">CT18+CQ18+CR18+CQ18+CR18-J18</f>
        <v>1.0625</v>
      </c>
      <c r="CV18" s="102">
        <f t="shared" ref="CV18:CV30" si="39">O18+AN18+BP18+AW18+BH18+CC18+CS18</f>
        <v>1.0486111111111112</v>
      </c>
      <c r="CW18" s="103">
        <f t="shared" ref="CW18:CW30" si="40">U18+AQ18+AZ18+BK18+CH18</f>
        <v>0</v>
      </c>
      <c r="CX18" s="104"/>
      <c r="CY18" s="127"/>
      <c r="CZ18" s="106">
        <f t="shared" ref="CZ18:CZ30" si="41">CU18+AM18+BO18-CE18</f>
        <v>1.2986111111111112</v>
      </c>
      <c r="DA18" s="107"/>
    </row>
    <row r="19" spans="1:106" hidden="1">
      <c r="A19" s="77">
        <v>118</v>
      </c>
      <c r="B19" s="124"/>
      <c r="C19" s="79"/>
      <c r="D19" s="80"/>
      <c r="E19" s="79"/>
      <c r="F19" s="81"/>
      <c r="G19" s="77"/>
      <c r="H19" s="82">
        <v>1.3888888888888889E-3</v>
      </c>
      <c r="I19" s="51">
        <f t="shared" si="18"/>
        <v>1.388888888888889E-2</v>
      </c>
      <c r="J19" s="83">
        <v>0.9375</v>
      </c>
      <c r="K19" s="84">
        <f t="shared" si="19"/>
        <v>0.95138888888888884</v>
      </c>
      <c r="L19" s="80"/>
      <c r="M19" s="80"/>
      <c r="N19" s="80"/>
      <c r="O19" s="85">
        <f t="shared" si="20"/>
        <v>4.861111111111116E-2</v>
      </c>
      <c r="P19" s="91"/>
      <c r="Q19" s="86"/>
      <c r="R19" s="82">
        <v>0.95833333333333337</v>
      </c>
      <c r="S19" s="82">
        <v>4.1666666666666664E-2</v>
      </c>
      <c r="T19" s="91"/>
      <c r="U19" s="87">
        <f t="shared" si="21"/>
        <v>0</v>
      </c>
      <c r="V19" s="86"/>
      <c r="W19" s="80"/>
      <c r="X19" s="80"/>
      <c r="Y19" s="80"/>
      <c r="Z19" s="80"/>
      <c r="AA19" s="80"/>
      <c r="AB19" s="80"/>
      <c r="AC19" s="88"/>
      <c r="AD19" s="88"/>
      <c r="AE19" s="88"/>
      <c r="AF19" s="88"/>
      <c r="AG19" s="88"/>
      <c r="AH19" s="88"/>
      <c r="AI19" s="88"/>
      <c r="AJ19" s="89">
        <f t="shared" si="22"/>
        <v>17</v>
      </c>
      <c r="AK19" s="82">
        <v>1.3888888888888888E-2</v>
      </c>
      <c r="AL19" s="80">
        <f t="shared" si="23"/>
        <v>17</v>
      </c>
      <c r="AM19" s="90">
        <f t="shared" si="24"/>
        <v>0.2361111111111111</v>
      </c>
      <c r="AN19" s="85">
        <f t="shared" si="25"/>
        <v>0</v>
      </c>
      <c r="AO19" s="91"/>
      <c r="AP19" s="86"/>
      <c r="AQ19" s="94">
        <f t="shared" si="26"/>
        <v>0</v>
      </c>
      <c r="AR19" s="126"/>
      <c r="AS19" s="86"/>
      <c r="AT19" s="80"/>
      <c r="AU19" s="80"/>
      <c r="AV19" s="80"/>
      <c r="AW19" s="85">
        <f t="shared" si="27"/>
        <v>0</v>
      </c>
      <c r="AX19" s="91"/>
      <c r="AY19" s="86"/>
      <c r="AZ19" s="94">
        <f t="shared" si="28"/>
        <v>0</v>
      </c>
      <c r="BA19" s="86"/>
      <c r="BB19" s="80"/>
      <c r="BC19" s="80"/>
      <c r="BD19" s="80"/>
      <c r="BE19" s="80"/>
      <c r="BF19" s="80"/>
      <c r="BG19" s="80"/>
      <c r="BH19" s="85">
        <f t="shared" si="29"/>
        <v>0</v>
      </c>
      <c r="BI19" s="91"/>
      <c r="BJ19" s="86"/>
      <c r="BK19" s="94">
        <f t="shared" si="30"/>
        <v>0</v>
      </c>
      <c r="BL19" s="86"/>
      <c r="BM19" s="80"/>
      <c r="BN19" s="86"/>
      <c r="BO19" s="90">
        <f t="shared" si="31"/>
        <v>0</v>
      </c>
      <c r="BP19" s="64">
        <f t="shared" si="32"/>
        <v>0</v>
      </c>
      <c r="BQ19" s="95">
        <f t="shared" si="33"/>
        <v>0</v>
      </c>
      <c r="BR19" s="86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97">
        <f t="shared" si="34"/>
        <v>0</v>
      </c>
      <c r="CD19" s="98">
        <v>3.472222222222222E-3</v>
      </c>
      <c r="CE19" s="99">
        <f t="shared" si="35"/>
        <v>0</v>
      </c>
      <c r="CF19" s="91"/>
      <c r="CG19" s="86"/>
      <c r="CH19" s="100">
        <f t="shared" si="36"/>
        <v>0</v>
      </c>
      <c r="CI19" s="86"/>
      <c r="CJ19" s="80"/>
      <c r="CK19" s="80"/>
      <c r="CL19" s="80"/>
      <c r="CM19" s="80"/>
      <c r="CN19" s="80"/>
      <c r="CO19" s="80"/>
      <c r="CP19" s="80"/>
      <c r="CQ19" s="82">
        <v>0.95833333333333337</v>
      </c>
      <c r="CR19" s="82">
        <v>4.1666666666666664E-2</v>
      </c>
      <c r="CS19" s="87">
        <f t="shared" si="37"/>
        <v>1</v>
      </c>
      <c r="CT19" s="86"/>
      <c r="CU19" s="101">
        <f t="shared" si="38"/>
        <v>1.0625</v>
      </c>
      <c r="CV19" s="102">
        <f t="shared" si="39"/>
        <v>1.0486111111111112</v>
      </c>
      <c r="CW19" s="103">
        <f t="shared" si="40"/>
        <v>0</v>
      </c>
      <c r="CX19" s="104"/>
      <c r="CY19" s="127"/>
      <c r="CZ19" s="106">
        <f t="shared" si="41"/>
        <v>1.2986111111111112</v>
      </c>
      <c r="DA19" s="107"/>
    </row>
    <row r="20" spans="1:106" hidden="1">
      <c r="A20" s="77">
        <v>119</v>
      </c>
      <c r="B20" s="124"/>
      <c r="C20" s="79"/>
      <c r="D20" s="80"/>
      <c r="E20" s="79"/>
      <c r="F20" s="81"/>
      <c r="G20" s="77"/>
      <c r="H20" s="82">
        <v>1.3888888888888889E-3</v>
      </c>
      <c r="I20" s="51">
        <f t="shared" si="18"/>
        <v>1.388888888888889E-2</v>
      </c>
      <c r="J20" s="83">
        <v>0.9375</v>
      </c>
      <c r="K20" s="84">
        <f t="shared" si="19"/>
        <v>0.95138888888888884</v>
      </c>
      <c r="L20" s="80"/>
      <c r="M20" s="80"/>
      <c r="N20" s="80"/>
      <c r="O20" s="85">
        <f t="shared" si="20"/>
        <v>4.861111111111116E-2</v>
      </c>
      <c r="P20" s="91"/>
      <c r="Q20" s="86"/>
      <c r="R20" s="82">
        <v>0.95833333333333337</v>
      </c>
      <c r="S20" s="82">
        <v>4.1666666666666664E-2</v>
      </c>
      <c r="T20" s="91"/>
      <c r="U20" s="87">
        <f t="shared" si="21"/>
        <v>0</v>
      </c>
      <c r="V20" s="86"/>
      <c r="W20" s="80"/>
      <c r="X20" s="80"/>
      <c r="Y20" s="80"/>
      <c r="Z20" s="80"/>
      <c r="AA20" s="80"/>
      <c r="AB20" s="80"/>
      <c r="AC20" s="88"/>
      <c r="AD20" s="88"/>
      <c r="AE20" s="88"/>
      <c r="AF20" s="88"/>
      <c r="AG20" s="88"/>
      <c r="AH20" s="88"/>
      <c r="AI20" s="88"/>
      <c r="AJ20" s="89">
        <f t="shared" si="22"/>
        <v>17</v>
      </c>
      <c r="AK20" s="82">
        <v>1.3888888888888888E-2</v>
      </c>
      <c r="AL20" s="80">
        <f t="shared" si="23"/>
        <v>17</v>
      </c>
      <c r="AM20" s="90">
        <f t="shared" si="24"/>
        <v>0.2361111111111111</v>
      </c>
      <c r="AN20" s="85">
        <f t="shared" si="25"/>
        <v>0</v>
      </c>
      <c r="AO20" s="91"/>
      <c r="AP20" s="86"/>
      <c r="AQ20" s="94">
        <f t="shared" si="26"/>
        <v>0</v>
      </c>
      <c r="AR20" s="126"/>
      <c r="AS20" s="86"/>
      <c r="AT20" s="80"/>
      <c r="AU20" s="80"/>
      <c r="AV20" s="80"/>
      <c r="AW20" s="85">
        <f t="shared" si="27"/>
        <v>0</v>
      </c>
      <c r="AX20" s="91"/>
      <c r="AY20" s="86"/>
      <c r="AZ20" s="94">
        <f t="shared" si="28"/>
        <v>0</v>
      </c>
      <c r="BA20" s="86"/>
      <c r="BB20" s="80"/>
      <c r="BC20" s="80"/>
      <c r="BD20" s="80"/>
      <c r="BE20" s="80"/>
      <c r="BF20" s="80"/>
      <c r="BG20" s="80"/>
      <c r="BH20" s="85">
        <f t="shared" si="29"/>
        <v>0</v>
      </c>
      <c r="BI20" s="91"/>
      <c r="BJ20" s="86"/>
      <c r="BK20" s="94">
        <f t="shared" si="30"/>
        <v>0</v>
      </c>
      <c r="BL20" s="86"/>
      <c r="BM20" s="80"/>
      <c r="BN20" s="86"/>
      <c r="BO20" s="90">
        <f t="shared" si="31"/>
        <v>0</v>
      </c>
      <c r="BP20" s="64">
        <f t="shared" si="32"/>
        <v>0</v>
      </c>
      <c r="BQ20" s="95">
        <f t="shared" si="33"/>
        <v>0</v>
      </c>
      <c r="BR20" s="86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97">
        <f t="shared" si="34"/>
        <v>0</v>
      </c>
      <c r="CD20" s="98">
        <v>3.472222222222222E-3</v>
      </c>
      <c r="CE20" s="99">
        <f t="shared" si="35"/>
        <v>0</v>
      </c>
      <c r="CF20" s="91"/>
      <c r="CG20" s="86"/>
      <c r="CH20" s="100">
        <f t="shared" si="36"/>
        <v>0</v>
      </c>
      <c r="CI20" s="86"/>
      <c r="CJ20" s="80"/>
      <c r="CK20" s="80"/>
      <c r="CL20" s="80"/>
      <c r="CM20" s="80"/>
      <c r="CN20" s="80"/>
      <c r="CO20" s="80"/>
      <c r="CP20" s="80"/>
      <c r="CQ20" s="82">
        <v>0.95833333333333337</v>
      </c>
      <c r="CR20" s="82">
        <v>4.1666666666666664E-2</v>
      </c>
      <c r="CS20" s="87">
        <f t="shared" si="37"/>
        <v>1</v>
      </c>
      <c r="CT20" s="86"/>
      <c r="CU20" s="101">
        <f t="shared" si="38"/>
        <v>1.0625</v>
      </c>
      <c r="CV20" s="102">
        <f t="shared" si="39"/>
        <v>1.0486111111111112</v>
      </c>
      <c r="CW20" s="103">
        <f t="shared" si="40"/>
        <v>0</v>
      </c>
      <c r="CX20" s="104"/>
      <c r="CY20" s="127"/>
      <c r="CZ20" s="106">
        <f t="shared" si="41"/>
        <v>1.2986111111111112</v>
      </c>
      <c r="DA20" s="107"/>
    </row>
    <row r="21" spans="1:106" hidden="1">
      <c r="A21" s="77">
        <v>120</v>
      </c>
      <c r="B21" s="124"/>
      <c r="C21" s="79"/>
      <c r="D21" s="80"/>
      <c r="E21" s="79"/>
      <c r="F21" s="81"/>
      <c r="G21" s="77"/>
      <c r="H21" s="82">
        <v>1.3888888888888889E-3</v>
      </c>
      <c r="I21" s="51">
        <f t="shared" si="18"/>
        <v>1.388888888888889E-2</v>
      </c>
      <c r="J21" s="83">
        <v>0.9375</v>
      </c>
      <c r="K21" s="84">
        <f t="shared" si="19"/>
        <v>0.95138888888888884</v>
      </c>
      <c r="L21" s="80"/>
      <c r="M21" s="80"/>
      <c r="N21" s="80"/>
      <c r="O21" s="85">
        <f t="shared" si="20"/>
        <v>4.861111111111116E-2</v>
      </c>
      <c r="P21" s="91"/>
      <c r="Q21" s="86"/>
      <c r="R21" s="82">
        <v>0.95833333333333337</v>
      </c>
      <c r="S21" s="82">
        <v>4.1666666666666664E-2</v>
      </c>
      <c r="T21" s="91"/>
      <c r="U21" s="87">
        <f t="shared" si="21"/>
        <v>0</v>
      </c>
      <c r="V21" s="86"/>
      <c r="W21" s="80"/>
      <c r="X21" s="80"/>
      <c r="Y21" s="80"/>
      <c r="Z21" s="80"/>
      <c r="AA21" s="80"/>
      <c r="AB21" s="80"/>
      <c r="AC21" s="88"/>
      <c r="AD21" s="88"/>
      <c r="AE21" s="88"/>
      <c r="AF21" s="88"/>
      <c r="AG21" s="88"/>
      <c r="AH21" s="88"/>
      <c r="AI21" s="88"/>
      <c r="AJ21" s="89">
        <f t="shared" si="22"/>
        <v>17</v>
      </c>
      <c r="AK21" s="82">
        <v>1.3888888888888888E-2</v>
      </c>
      <c r="AL21" s="80">
        <f t="shared" si="23"/>
        <v>17</v>
      </c>
      <c r="AM21" s="90">
        <f t="shared" si="24"/>
        <v>0.2361111111111111</v>
      </c>
      <c r="AN21" s="85">
        <f t="shared" si="25"/>
        <v>0</v>
      </c>
      <c r="AO21" s="91"/>
      <c r="AP21" s="86"/>
      <c r="AQ21" s="94">
        <f t="shared" si="26"/>
        <v>0</v>
      </c>
      <c r="AR21" s="126"/>
      <c r="AS21" s="86"/>
      <c r="AT21" s="80"/>
      <c r="AU21" s="80"/>
      <c r="AV21" s="80"/>
      <c r="AW21" s="85">
        <f t="shared" si="27"/>
        <v>0</v>
      </c>
      <c r="AX21" s="91"/>
      <c r="AY21" s="86"/>
      <c r="AZ21" s="94">
        <f t="shared" si="28"/>
        <v>0</v>
      </c>
      <c r="BA21" s="86"/>
      <c r="BB21" s="80"/>
      <c r="BC21" s="80"/>
      <c r="BD21" s="80"/>
      <c r="BE21" s="80"/>
      <c r="BF21" s="80"/>
      <c r="BG21" s="80"/>
      <c r="BH21" s="85">
        <f t="shared" si="29"/>
        <v>0</v>
      </c>
      <c r="BI21" s="91"/>
      <c r="BJ21" s="86"/>
      <c r="BK21" s="94">
        <f t="shared" si="30"/>
        <v>0</v>
      </c>
      <c r="BL21" s="86"/>
      <c r="BM21" s="80"/>
      <c r="BN21" s="86"/>
      <c r="BO21" s="90">
        <f t="shared" si="31"/>
        <v>0</v>
      </c>
      <c r="BP21" s="64">
        <f t="shared" si="32"/>
        <v>0</v>
      </c>
      <c r="BQ21" s="95">
        <f t="shared" si="33"/>
        <v>0</v>
      </c>
      <c r="BR21" s="86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97">
        <f t="shared" si="34"/>
        <v>0</v>
      </c>
      <c r="CD21" s="98">
        <v>3.472222222222222E-3</v>
      </c>
      <c r="CE21" s="99">
        <f t="shared" si="35"/>
        <v>0</v>
      </c>
      <c r="CF21" s="91"/>
      <c r="CG21" s="86"/>
      <c r="CH21" s="100">
        <f t="shared" si="36"/>
        <v>0</v>
      </c>
      <c r="CI21" s="86"/>
      <c r="CJ21" s="80"/>
      <c r="CK21" s="80"/>
      <c r="CL21" s="80"/>
      <c r="CM21" s="80"/>
      <c r="CN21" s="80"/>
      <c r="CO21" s="80"/>
      <c r="CP21" s="80"/>
      <c r="CQ21" s="82">
        <v>0.95833333333333337</v>
      </c>
      <c r="CR21" s="82">
        <v>4.1666666666666664E-2</v>
      </c>
      <c r="CS21" s="87">
        <f t="shared" si="37"/>
        <v>1</v>
      </c>
      <c r="CT21" s="86"/>
      <c r="CU21" s="101">
        <f t="shared" si="38"/>
        <v>1.0625</v>
      </c>
      <c r="CV21" s="102">
        <f t="shared" si="39"/>
        <v>1.0486111111111112</v>
      </c>
      <c r="CW21" s="103">
        <f t="shared" si="40"/>
        <v>0</v>
      </c>
      <c r="CX21" s="104"/>
      <c r="CY21" s="127"/>
      <c r="CZ21" s="106">
        <f t="shared" si="41"/>
        <v>1.2986111111111112</v>
      </c>
      <c r="DA21" s="107"/>
    </row>
    <row r="22" spans="1:106" hidden="1">
      <c r="A22" s="77"/>
      <c r="B22" s="124"/>
      <c r="C22" s="79"/>
      <c r="D22" s="80"/>
      <c r="E22" s="79"/>
      <c r="F22" s="81"/>
      <c r="G22" s="77"/>
      <c r="H22" s="82">
        <v>1.3888888888888889E-3</v>
      </c>
      <c r="I22" s="51">
        <f t="shared" si="18"/>
        <v>1.388888888888889E-2</v>
      </c>
      <c r="J22" s="83">
        <v>0.9375</v>
      </c>
      <c r="K22" s="84">
        <f t="shared" si="19"/>
        <v>0.95138888888888884</v>
      </c>
      <c r="L22" s="80"/>
      <c r="M22" s="80"/>
      <c r="N22" s="80"/>
      <c r="O22" s="85">
        <f t="shared" si="20"/>
        <v>4.861111111111116E-2</v>
      </c>
      <c r="P22" s="91"/>
      <c r="Q22" s="86"/>
      <c r="R22" s="82">
        <v>0.95833333333333337</v>
      </c>
      <c r="S22" s="82">
        <v>4.1666666666666664E-2</v>
      </c>
      <c r="T22" s="91"/>
      <c r="U22" s="87">
        <f t="shared" si="21"/>
        <v>0</v>
      </c>
      <c r="V22" s="86"/>
      <c r="W22" s="80"/>
      <c r="X22" s="80"/>
      <c r="Y22" s="80"/>
      <c r="Z22" s="80"/>
      <c r="AA22" s="80"/>
      <c r="AB22" s="80"/>
      <c r="AC22" s="88"/>
      <c r="AD22" s="88"/>
      <c r="AE22" s="88"/>
      <c r="AF22" s="88"/>
      <c r="AG22" s="88"/>
      <c r="AH22" s="88"/>
      <c r="AI22" s="88"/>
      <c r="AJ22" s="89">
        <f t="shared" si="22"/>
        <v>17</v>
      </c>
      <c r="AK22" s="82">
        <v>1.3888888888888888E-2</v>
      </c>
      <c r="AL22" s="80">
        <f t="shared" si="23"/>
        <v>17</v>
      </c>
      <c r="AM22" s="90">
        <f t="shared" si="24"/>
        <v>0.2361111111111111</v>
      </c>
      <c r="AN22" s="85">
        <f t="shared" si="25"/>
        <v>0</v>
      </c>
      <c r="AO22" s="91"/>
      <c r="AP22" s="86"/>
      <c r="AQ22" s="94">
        <f t="shared" si="26"/>
        <v>0</v>
      </c>
      <c r="AR22" s="126"/>
      <c r="AS22" s="86"/>
      <c r="AT22" s="80"/>
      <c r="AU22" s="80"/>
      <c r="AV22" s="80"/>
      <c r="AW22" s="85">
        <f t="shared" si="27"/>
        <v>0</v>
      </c>
      <c r="AX22" s="91"/>
      <c r="AY22" s="86"/>
      <c r="AZ22" s="94">
        <f t="shared" si="28"/>
        <v>0</v>
      </c>
      <c r="BA22" s="86"/>
      <c r="BB22" s="80"/>
      <c r="BC22" s="80"/>
      <c r="BD22" s="80"/>
      <c r="BE22" s="80"/>
      <c r="BF22" s="80"/>
      <c r="BG22" s="80"/>
      <c r="BH22" s="85">
        <f t="shared" si="29"/>
        <v>0</v>
      </c>
      <c r="BI22" s="91"/>
      <c r="BJ22" s="86"/>
      <c r="BK22" s="94">
        <f t="shared" si="30"/>
        <v>0</v>
      </c>
      <c r="BL22" s="86"/>
      <c r="BM22" s="80"/>
      <c r="BN22" s="86"/>
      <c r="BO22" s="90">
        <f t="shared" si="31"/>
        <v>0</v>
      </c>
      <c r="BP22" s="64">
        <f t="shared" si="32"/>
        <v>0</v>
      </c>
      <c r="BQ22" s="95">
        <f t="shared" si="33"/>
        <v>0</v>
      </c>
      <c r="BR22" s="86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97">
        <f t="shared" si="34"/>
        <v>0</v>
      </c>
      <c r="CD22" s="98">
        <v>3.472222222222222E-3</v>
      </c>
      <c r="CE22" s="99">
        <f t="shared" si="35"/>
        <v>0</v>
      </c>
      <c r="CF22" s="91"/>
      <c r="CG22" s="86"/>
      <c r="CH22" s="100">
        <f t="shared" si="36"/>
        <v>0</v>
      </c>
      <c r="CI22" s="86"/>
      <c r="CJ22" s="80"/>
      <c r="CK22" s="80"/>
      <c r="CL22" s="80"/>
      <c r="CM22" s="80"/>
      <c r="CN22" s="80"/>
      <c r="CO22" s="80"/>
      <c r="CP22" s="80"/>
      <c r="CQ22" s="82">
        <v>0.95833333333333337</v>
      </c>
      <c r="CR22" s="82">
        <v>4.1666666666666664E-2</v>
      </c>
      <c r="CS22" s="87">
        <f t="shared" si="37"/>
        <v>1</v>
      </c>
      <c r="CT22" s="86"/>
      <c r="CU22" s="101">
        <f t="shared" si="38"/>
        <v>1.0625</v>
      </c>
      <c r="CV22" s="102">
        <f t="shared" si="39"/>
        <v>1.0486111111111112</v>
      </c>
      <c r="CW22" s="103">
        <f t="shared" si="40"/>
        <v>0</v>
      </c>
      <c r="CX22" s="104"/>
      <c r="CY22" s="127"/>
      <c r="CZ22" s="106">
        <f t="shared" si="41"/>
        <v>1.2986111111111112</v>
      </c>
      <c r="DA22" s="107"/>
    </row>
    <row r="23" spans="1:106" hidden="1">
      <c r="A23" s="77"/>
      <c r="B23" s="124"/>
      <c r="C23" s="79"/>
      <c r="D23" s="80"/>
      <c r="E23" s="79"/>
      <c r="F23" s="81"/>
      <c r="G23" s="77"/>
      <c r="H23" s="82">
        <v>1.3888888888888889E-3</v>
      </c>
      <c r="I23" s="51">
        <f t="shared" si="18"/>
        <v>1.388888888888889E-2</v>
      </c>
      <c r="J23" s="83">
        <v>0.9375</v>
      </c>
      <c r="K23" s="84">
        <f t="shared" si="19"/>
        <v>0.95138888888888884</v>
      </c>
      <c r="L23" s="80"/>
      <c r="M23" s="80"/>
      <c r="N23" s="80"/>
      <c r="O23" s="85">
        <f t="shared" si="20"/>
        <v>4.861111111111116E-2</v>
      </c>
      <c r="P23" s="91"/>
      <c r="Q23" s="86"/>
      <c r="R23" s="82">
        <v>0.95833333333333337</v>
      </c>
      <c r="S23" s="82">
        <v>4.1666666666666664E-2</v>
      </c>
      <c r="T23" s="91"/>
      <c r="U23" s="87">
        <f t="shared" si="21"/>
        <v>0</v>
      </c>
      <c r="V23" s="86"/>
      <c r="W23" s="80"/>
      <c r="X23" s="80"/>
      <c r="Y23" s="80"/>
      <c r="Z23" s="80"/>
      <c r="AA23" s="80"/>
      <c r="AB23" s="80"/>
      <c r="AC23" s="88"/>
      <c r="AD23" s="88"/>
      <c r="AE23" s="88"/>
      <c r="AF23" s="88"/>
      <c r="AG23" s="88"/>
      <c r="AH23" s="88"/>
      <c r="AI23" s="88"/>
      <c r="AJ23" s="89">
        <f t="shared" si="22"/>
        <v>17</v>
      </c>
      <c r="AK23" s="82">
        <v>1.3888888888888888E-2</v>
      </c>
      <c r="AL23" s="80">
        <f t="shared" si="23"/>
        <v>17</v>
      </c>
      <c r="AM23" s="90">
        <f t="shared" si="24"/>
        <v>0.2361111111111111</v>
      </c>
      <c r="AN23" s="85">
        <f t="shared" si="25"/>
        <v>0</v>
      </c>
      <c r="AO23" s="91"/>
      <c r="AP23" s="86"/>
      <c r="AQ23" s="94">
        <f t="shared" si="26"/>
        <v>0</v>
      </c>
      <c r="AR23" s="126"/>
      <c r="AS23" s="86"/>
      <c r="AT23" s="80"/>
      <c r="AU23" s="80"/>
      <c r="AV23" s="80"/>
      <c r="AW23" s="85">
        <f t="shared" si="27"/>
        <v>0</v>
      </c>
      <c r="AX23" s="91"/>
      <c r="AY23" s="86"/>
      <c r="AZ23" s="94">
        <f t="shared" si="28"/>
        <v>0</v>
      </c>
      <c r="BA23" s="86"/>
      <c r="BB23" s="80"/>
      <c r="BC23" s="80"/>
      <c r="BD23" s="80"/>
      <c r="BE23" s="80"/>
      <c r="BF23" s="80"/>
      <c r="BG23" s="80"/>
      <c r="BH23" s="85">
        <f t="shared" si="29"/>
        <v>0</v>
      </c>
      <c r="BI23" s="91"/>
      <c r="BJ23" s="86"/>
      <c r="BK23" s="94">
        <f t="shared" si="30"/>
        <v>0</v>
      </c>
      <c r="BL23" s="86"/>
      <c r="BM23" s="80"/>
      <c r="BN23" s="86"/>
      <c r="BO23" s="90">
        <f t="shared" si="31"/>
        <v>0</v>
      </c>
      <c r="BP23" s="64">
        <f t="shared" si="32"/>
        <v>0</v>
      </c>
      <c r="BQ23" s="95">
        <f t="shared" si="33"/>
        <v>0</v>
      </c>
      <c r="BR23" s="86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97">
        <f t="shared" si="34"/>
        <v>0</v>
      </c>
      <c r="CD23" s="98">
        <v>3.472222222222222E-3</v>
      </c>
      <c r="CE23" s="99">
        <f t="shared" si="35"/>
        <v>0</v>
      </c>
      <c r="CF23" s="91"/>
      <c r="CG23" s="86"/>
      <c r="CH23" s="100">
        <f t="shared" si="36"/>
        <v>0</v>
      </c>
      <c r="CI23" s="86"/>
      <c r="CJ23" s="80"/>
      <c r="CK23" s="80"/>
      <c r="CL23" s="80"/>
      <c r="CM23" s="80"/>
      <c r="CN23" s="80"/>
      <c r="CO23" s="80"/>
      <c r="CP23" s="80"/>
      <c r="CQ23" s="82">
        <v>0.95833333333333337</v>
      </c>
      <c r="CR23" s="82">
        <v>4.1666666666666664E-2</v>
      </c>
      <c r="CS23" s="87">
        <f t="shared" si="37"/>
        <v>1</v>
      </c>
      <c r="CT23" s="86"/>
      <c r="CU23" s="101">
        <f t="shared" si="38"/>
        <v>1.0625</v>
      </c>
      <c r="CV23" s="102">
        <f t="shared" si="39"/>
        <v>1.0486111111111112</v>
      </c>
      <c r="CW23" s="103">
        <f t="shared" si="40"/>
        <v>0</v>
      </c>
      <c r="CX23" s="104"/>
      <c r="CY23" s="127"/>
      <c r="CZ23" s="106">
        <f t="shared" si="41"/>
        <v>1.2986111111111112</v>
      </c>
      <c r="DA23" s="107"/>
    </row>
    <row r="24" spans="1:106" hidden="1">
      <c r="A24" s="77"/>
      <c r="B24" s="124"/>
      <c r="C24" s="79"/>
      <c r="D24" s="80"/>
      <c r="E24" s="79"/>
      <c r="F24" s="81"/>
      <c r="G24" s="77"/>
      <c r="H24" s="82">
        <v>1.3888888888888889E-3</v>
      </c>
      <c r="I24" s="51">
        <f t="shared" si="18"/>
        <v>1.388888888888889E-2</v>
      </c>
      <c r="J24" s="83">
        <v>0.9375</v>
      </c>
      <c r="K24" s="84">
        <f t="shared" si="19"/>
        <v>0.95138888888888884</v>
      </c>
      <c r="L24" s="80"/>
      <c r="M24" s="80"/>
      <c r="N24" s="80"/>
      <c r="O24" s="85">
        <f t="shared" si="20"/>
        <v>4.861111111111116E-2</v>
      </c>
      <c r="P24" s="91"/>
      <c r="Q24" s="86"/>
      <c r="R24" s="82">
        <v>0.95833333333333337</v>
      </c>
      <c r="S24" s="82">
        <v>4.1666666666666664E-2</v>
      </c>
      <c r="T24" s="91"/>
      <c r="U24" s="87">
        <f t="shared" si="21"/>
        <v>0</v>
      </c>
      <c r="V24" s="86"/>
      <c r="W24" s="80"/>
      <c r="X24" s="80"/>
      <c r="Y24" s="80"/>
      <c r="Z24" s="80"/>
      <c r="AA24" s="80"/>
      <c r="AB24" s="80"/>
      <c r="AC24" s="88"/>
      <c r="AD24" s="88"/>
      <c r="AE24" s="88"/>
      <c r="AF24" s="88"/>
      <c r="AG24" s="88"/>
      <c r="AH24" s="88"/>
      <c r="AI24" s="88"/>
      <c r="AJ24" s="89">
        <f t="shared" si="22"/>
        <v>17</v>
      </c>
      <c r="AK24" s="82">
        <v>1.3888888888888888E-2</v>
      </c>
      <c r="AL24" s="80">
        <f t="shared" si="23"/>
        <v>17</v>
      </c>
      <c r="AM24" s="90">
        <f t="shared" si="24"/>
        <v>0.2361111111111111</v>
      </c>
      <c r="AN24" s="85">
        <f t="shared" si="25"/>
        <v>0</v>
      </c>
      <c r="AO24" s="91"/>
      <c r="AP24" s="86"/>
      <c r="AQ24" s="94">
        <f t="shared" si="26"/>
        <v>0</v>
      </c>
      <c r="AR24" s="126"/>
      <c r="AS24" s="86"/>
      <c r="AT24" s="80"/>
      <c r="AU24" s="80"/>
      <c r="AV24" s="80"/>
      <c r="AW24" s="85">
        <f t="shared" si="27"/>
        <v>0</v>
      </c>
      <c r="AX24" s="91"/>
      <c r="AY24" s="86"/>
      <c r="AZ24" s="94">
        <f t="shared" si="28"/>
        <v>0</v>
      </c>
      <c r="BA24" s="86"/>
      <c r="BB24" s="80"/>
      <c r="BC24" s="80"/>
      <c r="BD24" s="80"/>
      <c r="BE24" s="80"/>
      <c r="BF24" s="80"/>
      <c r="BG24" s="80"/>
      <c r="BH24" s="85">
        <f t="shared" si="29"/>
        <v>0</v>
      </c>
      <c r="BI24" s="91"/>
      <c r="BJ24" s="86"/>
      <c r="BK24" s="94">
        <f t="shared" si="30"/>
        <v>0</v>
      </c>
      <c r="BL24" s="86"/>
      <c r="BM24" s="80"/>
      <c r="BN24" s="86"/>
      <c r="BO24" s="90">
        <f t="shared" si="31"/>
        <v>0</v>
      </c>
      <c r="BP24" s="64">
        <f t="shared" si="32"/>
        <v>0</v>
      </c>
      <c r="BQ24" s="95">
        <f t="shared" si="33"/>
        <v>0</v>
      </c>
      <c r="BR24" s="86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97">
        <f t="shared" si="34"/>
        <v>0</v>
      </c>
      <c r="CD24" s="98">
        <v>3.472222222222222E-3</v>
      </c>
      <c r="CE24" s="99">
        <f t="shared" si="35"/>
        <v>0</v>
      </c>
      <c r="CF24" s="91"/>
      <c r="CG24" s="86"/>
      <c r="CH24" s="100">
        <f t="shared" si="36"/>
        <v>0</v>
      </c>
      <c r="CI24" s="86"/>
      <c r="CJ24" s="80"/>
      <c r="CK24" s="80"/>
      <c r="CL24" s="80"/>
      <c r="CM24" s="80"/>
      <c r="CN24" s="80"/>
      <c r="CO24" s="80"/>
      <c r="CP24" s="80"/>
      <c r="CQ24" s="82">
        <v>0.95833333333333337</v>
      </c>
      <c r="CR24" s="82">
        <v>4.1666666666666664E-2</v>
      </c>
      <c r="CS24" s="87">
        <f t="shared" si="37"/>
        <v>1</v>
      </c>
      <c r="CT24" s="86"/>
      <c r="CU24" s="101">
        <f t="shared" si="38"/>
        <v>1.0625</v>
      </c>
      <c r="CV24" s="102">
        <f t="shared" si="39"/>
        <v>1.0486111111111112</v>
      </c>
      <c r="CW24" s="103">
        <f t="shared" si="40"/>
        <v>0</v>
      </c>
      <c r="CX24" s="104"/>
      <c r="CY24" s="127"/>
      <c r="CZ24" s="106">
        <f t="shared" si="41"/>
        <v>1.2986111111111112</v>
      </c>
      <c r="DA24" s="107"/>
    </row>
    <row r="25" spans="1:106" hidden="1">
      <c r="A25" s="77"/>
      <c r="B25" s="124"/>
      <c r="C25" s="79"/>
      <c r="D25" s="80"/>
      <c r="E25" s="79"/>
      <c r="F25" s="81"/>
      <c r="G25" s="77"/>
      <c r="H25" s="82">
        <v>1.3888888888888889E-3</v>
      </c>
      <c r="I25" s="51">
        <f t="shared" si="18"/>
        <v>1.388888888888889E-2</v>
      </c>
      <c r="J25" s="83">
        <v>0.9375</v>
      </c>
      <c r="K25" s="84">
        <f t="shared" si="19"/>
        <v>0.95138888888888884</v>
      </c>
      <c r="L25" s="80"/>
      <c r="M25" s="80"/>
      <c r="N25" s="80"/>
      <c r="O25" s="85">
        <f t="shared" si="20"/>
        <v>4.861111111111116E-2</v>
      </c>
      <c r="P25" s="91"/>
      <c r="Q25" s="86"/>
      <c r="R25" s="82">
        <v>0.95833333333333337</v>
      </c>
      <c r="S25" s="82">
        <v>4.1666666666666664E-2</v>
      </c>
      <c r="T25" s="91"/>
      <c r="U25" s="87">
        <f t="shared" si="21"/>
        <v>0</v>
      </c>
      <c r="V25" s="86"/>
      <c r="W25" s="80"/>
      <c r="X25" s="80"/>
      <c r="Y25" s="80"/>
      <c r="Z25" s="80"/>
      <c r="AA25" s="80"/>
      <c r="AB25" s="80"/>
      <c r="AC25" s="88"/>
      <c r="AD25" s="88"/>
      <c r="AE25" s="88"/>
      <c r="AF25" s="88"/>
      <c r="AG25" s="88"/>
      <c r="AH25" s="88"/>
      <c r="AI25" s="88"/>
      <c r="AJ25" s="89">
        <f t="shared" si="22"/>
        <v>17</v>
      </c>
      <c r="AK25" s="82">
        <v>1.3888888888888888E-2</v>
      </c>
      <c r="AL25" s="80">
        <f t="shared" si="23"/>
        <v>17</v>
      </c>
      <c r="AM25" s="90">
        <f t="shared" si="24"/>
        <v>0.2361111111111111</v>
      </c>
      <c r="AN25" s="85">
        <f t="shared" si="25"/>
        <v>0</v>
      </c>
      <c r="AO25" s="91"/>
      <c r="AP25" s="86"/>
      <c r="AQ25" s="94">
        <f t="shared" si="26"/>
        <v>0</v>
      </c>
      <c r="AR25" s="126"/>
      <c r="AS25" s="86"/>
      <c r="AT25" s="80"/>
      <c r="AU25" s="80"/>
      <c r="AV25" s="80"/>
      <c r="AW25" s="85">
        <f t="shared" si="27"/>
        <v>0</v>
      </c>
      <c r="AX25" s="91"/>
      <c r="AY25" s="86"/>
      <c r="AZ25" s="94">
        <f t="shared" si="28"/>
        <v>0</v>
      </c>
      <c r="BA25" s="86"/>
      <c r="BB25" s="80"/>
      <c r="BC25" s="80"/>
      <c r="BD25" s="80"/>
      <c r="BE25" s="80"/>
      <c r="BF25" s="80"/>
      <c r="BG25" s="80"/>
      <c r="BH25" s="85">
        <f t="shared" si="29"/>
        <v>0</v>
      </c>
      <c r="BI25" s="91"/>
      <c r="BJ25" s="86"/>
      <c r="BK25" s="94">
        <f t="shared" si="30"/>
        <v>0</v>
      </c>
      <c r="BL25" s="86"/>
      <c r="BM25" s="80"/>
      <c r="BN25" s="86"/>
      <c r="BO25" s="90">
        <f t="shared" si="31"/>
        <v>0</v>
      </c>
      <c r="BP25" s="64">
        <f t="shared" si="32"/>
        <v>0</v>
      </c>
      <c r="BQ25" s="95">
        <f t="shared" si="33"/>
        <v>0</v>
      </c>
      <c r="BR25" s="86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97">
        <f t="shared" si="34"/>
        <v>0</v>
      </c>
      <c r="CD25" s="98">
        <v>3.472222222222222E-3</v>
      </c>
      <c r="CE25" s="99">
        <f t="shared" si="35"/>
        <v>0</v>
      </c>
      <c r="CF25" s="91"/>
      <c r="CG25" s="86"/>
      <c r="CH25" s="100">
        <f t="shared" si="36"/>
        <v>0</v>
      </c>
      <c r="CI25" s="86"/>
      <c r="CJ25" s="80"/>
      <c r="CK25" s="80"/>
      <c r="CL25" s="80"/>
      <c r="CM25" s="80"/>
      <c r="CN25" s="80"/>
      <c r="CO25" s="80"/>
      <c r="CP25" s="80"/>
      <c r="CQ25" s="82">
        <v>0.95833333333333337</v>
      </c>
      <c r="CR25" s="82">
        <v>4.1666666666666664E-2</v>
      </c>
      <c r="CS25" s="87">
        <f t="shared" si="37"/>
        <v>1</v>
      </c>
      <c r="CT25" s="86"/>
      <c r="CU25" s="101">
        <f t="shared" si="38"/>
        <v>1.0625</v>
      </c>
      <c r="CV25" s="102">
        <f t="shared" si="39"/>
        <v>1.0486111111111112</v>
      </c>
      <c r="CW25" s="103">
        <f t="shared" si="40"/>
        <v>0</v>
      </c>
      <c r="CX25" s="104"/>
      <c r="CY25" s="127"/>
      <c r="CZ25" s="106">
        <f t="shared" si="41"/>
        <v>1.2986111111111112</v>
      </c>
      <c r="DA25" s="107"/>
    </row>
    <row r="26" spans="1:106" hidden="1">
      <c r="A26" s="77"/>
      <c r="B26" s="124"/>
      <c r="C26" s="79"/>
      <c r="D26" s="80"/>
      <c r="E26" s="79"/>
      <c r="F26" s="81"/>
      <c r="G26" s="77"/>
      <c r="H26" s="82">
        <v>1.3888888888888889E-3</v>
      </c>
      <c r="I26" s="51">
        <f t="shared" si="18"/>
        <v>1.388888888888889E-2</v>
      </c>
      <c r="J26" s="83">
        <v>0.9375</v>
      </c>
      <c r="K26" s="84">
        <f t="shared" si="19"/>
        <v>0.95138888888888884</v>
      </c>
      <c r="L26" s="80"/>
      <c r="M26" s="80"/>
      <c r="N26" s="80"/>
      <c r="O26" s="85">
        <f t="shared" si="20"/>
        <v>4.861111111111116E-2</v>
      </c>
      <c r="P26" s="91"/>
      <c r="Q26" s="86"/>
      <c r="R26" s="82">
        <v>0.95833333333333337</v>
      </c>
      <c r="S26" s="82">
        <v>4.1666666666666664E-2</v>
      </c>
      <c r="T26" s="91"/>
      <c r="U26" s="87">
        <f t="shared" si="21"/>
        <v>0</v>
      </c>
      <c r="V26" s="86"/>
      <c r="W26" s="80"/>
      <c r="X26" s="80"/>
      <c r="Y26" s="80"/>
      <c r="Z26" s="80"/>
      <c r="AA26" s="80"/>
      <c r="AB26" s="80"/>
      <c r="AC26" s="88"/>
      <c r="AD26" s="88"/>
      <c r="AE26" s="88"/>
      <c r="AF26" s="88"/>
      <c r="AG26" s="88"/>
      <c r="AH26" s="88"/>
      <c r="AI26" s="88"/>
      <c r="AJ26" s="89">
        <f t="shared" si="22"/>
        <v>17</v>
      </c>
      <c r="AK26" s="82">
        <v>1.3888888888888888E-2</v>
      </c>
      <c r="AL26" s="80">
        <f t="shared" si="23"/>
        <v>17</v>
      </c>
      <c r="AM26" s="90">
        <f t="shared" si="24"/>
        <v>0.2361111111111111</v>
      </c>
      <c r="AN26" s="85">
        <f t="shared" si="25"/>
        <v>0</v>
      </c>
      <c r="AO26" s="91"/>
      <c r="AP26" s="86"/>
      <c r="AQ26" s="94">
        <f t="shared" si="26"/>
        <v>0</v>
      </c>
      <c r="AR26" s="126"/>
      <c r="AS26" s="86"/>
      <c r="AT26" s="80"/>
      <c r="AU26" s="80"/>
      <c r="AV26" s="80"/>
      <c r="AW26" s="85">
        <f t="shared" si="27"/>
        <v>0</v>
      </c>
      <c r="AX26" s="91"/>
      <c r="AY26" s="86"/>
      <c r="AZ26" s="94">
        <f t="shared" si="28"/>
        <v>0</v>
      </c>
      <c r="BA26" s="86"/>
      <c r="BB26" s="80"/>
      <c r="BC26" s="80"/>
      <c r="BD26" s="80"/>
      <c r="BE26" s="80"/>
      <c r="BF26" s="80"/>
      <c r="BG26" s="80"/>
      <c r="BH26" s="85">
        <f t="shared" si="29"/>
        <v>0</v>
      </c>
      <c r="BI26" s="91"/>
      <c r="BJ26" s="86"/>
      <c r="BK26" s="94">
        <f t="shared" si="30"/>
        <v>0</v>
      </c>
      <c r="BL26" s="86"/>
      <c r="BM26" s="80"/>
      <c r="BN26" s="86"/>
      <c r="BO26" s="90">
        <f t="shared" si="31"/>
        <v>0</v>
      </c>
      <c r="BP26" s="64">
        <f t="shared" si="32"/>
        <v>0</v>
      </c>
      <c r="BQ26" s="95">
        <f t="shared" si="33"/>
        <v>0</v>
      </c>
      <c r="BR26" s="86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97">
        <f t="shared" si="34"/>
        <v>0</v>
      </c>
      <c r="CD26" s="98">
        <v>3.472222222222222E-3</v>
      </c>
      <c r="CE26" s="99">
        <f t="shared" si="35"/>
        <v>0</v>
      </c>
      <c r="CF26" s="91"/>
      <c r="CG26" s="86"/>
      <c r="CH26" s="100">
        <f t="shared" si="36"/>
        <v>0</v>
      </c>
      <c r="CI26" s="86"/>
      <c r="CJ26" s="80"/>
      <c r="CK26" s="80"/>
      <c r="CL26" s="80"/>
      <c r="CM26" s="80"/>
      <c r="CN26" s="80"/>
      <c r="CO26" s="80"/>
      <c r="CP26" s="80"/>
      <c r="CQ26" s="82">
        <v>0.95833333333333337</v>
      </c>
      <c r="CR26" s="82">
        <v>4.1666666666666664E-2</v>
      </c>
      <c r="CS26" s="87">
        <f t="shared" si="37"/>
        <v>1</v>
      </c>
      <c r="CT26" s="86"/>
      <c r="CU26" s="101">
        <f t="shared" si="38"/>
        <v>1.0625</v>
      </c>
      <c r="CV26" s="102">
        <f t="shared" si="39"/>
        <v>1.0486111111111112</v>
      </c>
      <c r="CW26" s="103">
        <f t="shared" si="40"/>
        <v>0</v>
      </c>
      <c r="CX26" s="104"/>
      <c r="CY26" s="127"/>
      <c r="CZ26" s="106">
        <f t="shared" si="41"/>
        <v>1.2986111111111112</v>
      </c>
      <c r="DA26" s="107"/>
    </row>
    <row r="27" spans="1:106" hidden="1">
      <c r="A27" s="77"/>
      <c r="B27" s="124"/>
      <c r="C27" s="79"/>
      <c r="D27" s="80"/>
      <c r="E27" s="79"/>
      <c r="F27" s="81"/>
      <c r="G27" s="77"/>
      <c r="H27" s="82">
        <v>1.3888888888888889E-3</v>
      </c>
      <c r="I27" s="51">
        <f t="shared" si="18"/>
        <v>1.388888888888889E-2</v>
      </c>
      <c r="J27" s="83">
        <v>0.9375</v>
      </c>
      <c r="K27" s="84">
        <f t="shared" si="19"/>
        <v>0.95138888888888884</v>
      </c>
      <c r="L27" s="80"/>
      <c r="M27" s="80"/>
      <c r="N27" s="80"/>
      <c r="O27" s="85">
        <f t="shared" si="20"/>
        <v>4.861111111111116E-2</v>
      </c>
      <c r="P27" s="91"/>
      <c r="Q27" s="86"/>
      <c r="R27" s="82">
        <v>0.95833333333333337</v>
      </c>
      <c r="S27" s="82">
        <v>4.1666666666666664E-2</v>
      </c>
      <c r="T27" s="91"/>
      <c r="U27" s="87">
        <f t="shared" si="21"/>
        <v>0</v>
      </c>
      <c r="V27" s="86"/>
      <c r="W27" s="80"/>
      <c r="X27" s="80"/>
      <c r="Y27" s="80"/>
      <c r="Z27" s="80"/>
      <c r="AA27" s="80"/>
      <c r="AB27" s="80"/>
      <c r="AC27" s="88"/>
      <c r="AD27" s="88"/>
      <c r="AE27" s="88"/>
      <c r="AF27" s="88"/>
      <c r="AG27" s="88"/>
      <c r="AH27" s="88"/>
      <c r="AI27" s="88"/>
      <c r="AJ27" s="89">
        <f t="shared" si="22"/>
        <v>17</v>
      </c>
      <c r="AK27" s="82">
        <v>1.3888888888888888E-2</v>
      </c>
      <c r="AL27" s="80">
        <f t="shared" si="23"/>
        <v>17</v>
      </c>
      <c r="AM27" s="90">
        <f t="shared" si="24"/>
        <v>0.2361111111111111</v>
      </c>
      <c r="AN27" s="85">
        <f t="shared" si="25"/>
        <v>0</v>
      </c>
      <c r="AO27" s="91"/>
      <c r="AP27" s="86"/>
      <c r="AQ27" s="94">
        <f t="shared" si="26"/>
        <v>0</v>
      </c>
      <c r="AR27" s="126"/>
      <c r="AS27" s="86"/>
      <c r="AT27" s="80"/>
      <c r="AU27" s="80"/>
      <c r="AV27" s="80"/>
      <c r="AW27" s="85">
        <f t="shared" si="27"/>
        <v>0</v>
      </c>
      <c r="AX27" s="91"/>
      <c r="AY27" s="86"/>
      <c r="AZ27" s="94">
        <f t="shared" si="28"/>
        <v>0</v>
      </c>
      <c r="BA27" s="86"/>
      <c r="BB27" s="80"/>
      <c r="BC27" s="80"/>
      <c r="BD27" s="80"/>
      <c r="BE27" s="80"/>
      <c r="BF27" s="80"/>
      <c r="BG27" s="80"/>
      <c r="BH27" s="85">
        <f t="shared" si="29"/>
        <v>0</v>
      </c>
      <c r="BI27" s="91"/>
      <c r="BJ27" s="86"/>
      <c r="BK27" s="94">
        <f t="shared" si="30"/>
        <v>0</v>
      </c>
      <c r="BL27" s="86"/>
      <c r="BM27" s="80"/>
      <c r="BN27" s="86"/>
      <c r="BO27" s="90">
        <f t="shared" si="31"/>
        <v>0</v>
      </c>
      <c r="BP27" s="64">
        <f t="shared" si="32"/>
        <v>0</v>
      </c>
      <c r="BQ27" s="95">
        <f t="shared" si="33"/>
        <v>0</v>
      </c>
      <c r="BR27" s="86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97">
        <f t="shared" si="34"/>
        <v>0</v>
      </c>
      <c r="CD27" s="98">
        <v>3.472222222222222E-3</v>
      </c>
      <c r="CE27" s="99">
        <f t="shared" si="35"/>
        <v>0</v>
      </c>
      <c r="CF27" s="91"/>
      <c r="CG27" s="86"/>
      <c r="CH27" s="100">
        <f t="shared" si="36"/>
        <v>0</v>
      </c>
      <c r="CI27" s="86"/>
      <c r="CJ27" s="80"/>
      <c r="CK27" s="80"/>
      <c r="CL27" s="80"/>
      <c r="CM27" s="80"/>
      <c r="CN27" s="80"/>
      <c r="CO27" s="80"/>
      <c r="CP27" s="80"/>
      <c r="CQ27" s="82">
        <v>0.95833333333333337</v>
      </c>
      <c r="CR27" s="82">
        <v>4.1666666666666664E-2</v>
      </c>
      <c r="CS27" s="87">
        <f t="shared" si="37"/>
        <v>1</v>
      </c>
      <c r="CT27" s="86"/>
      <c r="CU27" s="101">
        <f t="shared" si="38"/>
        <v>1.0625</v>
      </c>
      <c r="CV27" s="102">
        <f t="shared" si="39"/>
        <v>1.0486111111111112</v>
      </c>
      <c r="CW27" s="103">
        <f t="shared" si="40"/>
        <v>0</v>
      </c>
      <c r="CX27" s="104"/>
      <c r="CY27" s="127"/>
      <c r="CZ27" s="106">
        <f t="shared" si="41"/>
        <v>1.2986111111111112</v>
      </c>
      <c r="DA27" s="107"/>
    </row>
    <row r="28" spans="1:106" hidden="1">
      <c r="A28" s="77"/>
      <c r="B28" s="124"/>
      <c r="C28" s="79"/>
      <c r="D28" s="80"/>
      <c r="E28" s="79"/>
      <c r="F28" s="81"/>
      <c r="G28" s="77"/>
      <c r="H28" s="82">
        <v>1.3888888888888889E-3</v>
      </c>
      <c r="I28" s="51">
        <f t="shared" si="18"/>
        <v>1.388888888888889E-2</v>
      </c>
      <c r="J28" s="83">
        <v>0.9375</v>
      </c>
      <c r="K28" s="84">
        <f t="shared" si="19"/>
        <v>0.95138888888888884</v>
      </c>
      <c r="L28" s="80"/>
      <c r="M28" s="80"/>
      <c r="N28" s="80"/>
      <c r="O28" s="85">
        <f t="shared" si="20"/>
        <v>4.861111111111116E-2</v>
      </c>
      <c r="P28" s="91"/>
      <c r="Q28" s="86"/>
      <c r="R28" s="82">
        <v>0.95833333333333337</v>
      </c>
      <c r="S28" s="82">
        <v>4.1666666666666664E-2</v>
      </c>
      <c r="T28" s="91"/>
      <c r="U28" s="87">
        <f t="shared" si="21"/>
        <v>0</v>
      </c>
      <c r="V28" s="86"/>
      <c r="W28" s="80"/>
      <c r="X28" s="80"/>
      <c r="Y28" s="80"/>
      <c r="Z28" s="80"/>
      <c r="AA28" s="80"/>
      <c r="AB28" s="80"/>
      <c r="AC28" s="88"/>
      <c r="AD28" s="88"/>
      <c r="AE28" s="88"/>
      <c r="AF28" s="88"/>
      <c r="AG28" s="88"/>
      <c r="AH28" s="88"/>
      <c r="AI28" s="88"/>
      <c r="AJ28" s="89">
        <f t="shared" si="22"/>
        <v>17</v>
      </c>
      <c r="AK28" s="82">
        <v>1.3888888888888888E-2</v>
      </c>
      <c r="AL28" s="80">
        <f t="shared" si="23"/>
        <v>17</v>
      </c>
      <c r="AM28" s="90">
        <f t="shared" si="24"/>
        <v>0.2361111111111111</v>
      </c>
      <c r="AN28" s="85">
        <f t="shared" si="25"/>
        <v>0</v>
      </c>
      <c r="AO28" s="91"/>
      <c r="AP28" s="86"/>
      <c r="AQ28" s="94">
        <f t="shared" si="26"/>
        <v>0</v>
      </c>
      <c r="AR28" s="126"/>
      <c r="AS28" s="86"/>
      <c r="AT28" s="80"/>
      <c r="AU28" s="80"/>
      <c r="AV28" s="80"/>
      <c r="AW28" s="85">
        <f t="shared" si="27"/>
        <v>0</v>
      </c>
      <c r="AX28" s="91"/>
      <c r="AY28" s="86"/>
      <c r="AZ28" s="94">
        <f t="shared" si="28"/>
        <v>0</v>
      </c>
      <c r="BA28" s="86"/>
      <c r="BB28" s="80"/>
      <c r="BC28" s="80"/>
      <c r="BD28" s="80"/>
      <c r="BE28" s="80"/>
      <c r="BF28" s="80"/>
      <c r="BG28" s="80"/>
      <c r="BH28" s="85">
        <f t="shared" si="29"/>
        <v>0</v>
      </c>
      <c r="BI28" s="91"/>
      <c r="BJ28" s="86"/>
      <c r="BK28" s="94">
        <f t="shared" si="30"/>
        <v>0</v>
      </c>
      <c r="BL28" s="86"/>
      <c r="BM28" s="80"/>
      <c r="BN28" s="86"/>
      <c r="BO28" s="90">
        <f t="shared" si="31"/>
        <v>0</v>
      </c>
      <c r="BP28" s="64">
        <f t="shared" si="32"/>
        <v>0</v>
      </c>
      <c r="BQ28" s="95">
        <f t="shared" si="33"/>
        <v>0</v>
      </c>
      <c r="BR28" s="86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97">
        <f t="shared" si="34"/>
        <v>0</v>
      </c>
      <c r="CD28" s="98">
        <v>3.472222222222222E-3</v>
      </c>
      <c r="CE28" s="99">
        <f t="shared" si="35"/>
        <v>0</v>
      </c>
      <c r="CF28" s="91"/>
      <c r="CG28" s="86"/>
      <c r="CH28" s="100">
        <f t="shared" si="36"/>
        <v>0</v>
      </c>
      <c r="CI28" s="86"/>
      <c r="CJ28" s="80"/>
      <c r="CK28" s="80"/>
      <c r="CL28" s="80"/>
      <c r="CM28" s="80"/>
      <c r="CN28" s="80"/>
      <c r="CO28" s="80"/>
      <c r="CP28" s="80"/>
      <c r="CQ28" s="82">
        <v>0.95833333333333337</v>
      </c>
      <c r="CR28" s="82">
        <v>4.1666666666666664E-2</v>
      </c>
      <c r="CS28" s="87">
        <f t="shared" si="37"/>
        <v>1</v>
      </c>
      <c r="CT28" s="86"/>
      <c r="CU28" s="101">
        <f t="shared" si="38"/>
        <v>1.0625</v>
      </c>
      <c r="CV28" s="102">
        <f t="shared" si="39"/>
        <v>1.0486111111111112</v>
      </c>
      <c r="CW28" s="103">
        <f t="shared" si="40"/>
        <v>0</v>
      </c>
      <c r="CX28" s="104"/>
      <c r="CY28" s="127"/>
      <c r="CZ28" s="106">
        <f t="shared" si="41"/>
        <v>1.2986111111111112</v>
      </c>
      <c r="DA28" s="107"/>
    </row>
    <row r="29" spans="1:106" hidden="1">
      <c r="A29" s="77"/>
      <c r="B29" s="124"/>
      <c r="C29" s="79"/>
      <c r="D29" s="80"/>
      <c r="E29" s="79"/>
      <c r="F29" s="81"/>
      <c r="G29" s="77"/>
      <c r="H29" s="82">
        <v>1.3888888888888889E-3</v>
      </c>
      <c r="I29" s="51">
        <f t="shared" si="18"/>
        <v>1.388888888888889E-2</v>
      </c>
      <c r="J29" s="83">
        <v>0.9375</v>
      </c>
      <c r="K29" s="84">
        <f t="shared" si="19"/>
        <v>0.95138888888888884</v>
      </c>
      <c r="L29" s="80"/>
      <c r="M29" s="80"/>
      <c r="N29" s="80"/>
      <c r="O29" s="85">
        <f t="shared" si="20"/>
        <v>4.861111111111116E-2</v>
      </c>
      <c r="P29" s="91"/>
      <c r="Q29" s="86"/>
      <c r="R29" s="82">
        <v>0.95833333333333337</v>
      </c>
      <c r="S29" s="82">
        <v>4.1666666666666664E-2</v>
      </c>
      <c r="T29" s="91"/>
      <c r="U29" s="87">
        <f t="shared" si="21"/>
        <v>0</v>
      </c>
      <c r="V29" s="86"/>
      <c r="W29" s="80"/>
      <c r="X29" s="80"/>
      <c r="Y29" s="80"/>
      <c r="Z29" s="80"/>
      <c r="AA29" s="80"/>
      <c r="AB29" s="80"/>
      <c r="AC29" s="88"/>
      <c r="AD29" s="88"/>
      <c r="AE29" s="88"/>
      <c r="AF29" s="88"/>
      <c r="AG29" s="88"/>
      <c r="AH29" s="88"/>
      <c r="AI29" s="88"/>
      <c r="AJ29" s="89">
        <f t="shared" si="22"/>
        <v>17</v>
      </c>
      <c r="AK29" s="82">
        <v>1.3888888888888888E-2</v>
      </c>
      <c r="AL29" s="80">
        <f t="shared" si="23"/>
        <v>17</v>
      </c>
      <c r="AM29" s="90">
        <f t="shared" si="24"/>
        <v>0.2361111111111111</v>
      </c>
      <c r="AN29" s="85">
        <f t="shared" si="25"/>
        <v>0</v>
      </c>
      <c r="AO29" s="91"/>
      <c r="AP29" s="86"/>
      <c r="AQ29" s="94">
        <f t="shared" si="26"/>
        <v>0</v>
      </c>
      <c r="AR29" s="126"/>
      <c r="AS29" s="86"/>
      <c r="AT29" s="80"/>
      <c r="AU29" s="80"/>
      <c r="AV29" s="80"/>
      <c r="AW29" s="85">
        <f t="shared" si="27"/>
        <v>0</v>
      </c>
      <c r="AX29" s="91"/>
      <c r="AY29" s="86"/>
      <c r="AZ29" s="94">
        <f t="shared" si="28"/>
        <v>0</v>
      </c>
      <c r="BA29" s="86"/>
      <c r="BB29" s="80"/>
      <c r="BC29" s="80"/>
      <c r="BD29" s="80"/>
      <c r="BE29" s="80"/>
      <c r="BF29" s="80"/>
      <c r="BG29" s="80"/>
      <c r="BH29" s="85">
        <f t="shared" si="29"/>
        <v>0</v>
      </c>
      <c r="BI29" s="91"/>
      <c r="BJ29" s="86"/>
      <c r="BK29" s="94">
        <f t="shared" si="30"/>
        <v>0</v>
      </c>
      <c r="BL29" s="86"/>
      <c r="BM29" s="80"/>
      <c r="BN29" s="86"/>
      <c r="BO29" s="90">
        <f t="shared" si="31"/>
        <v>0</v>
      </c>
      <c r="BP29" s="64">
        <f t="shared" si="32"/>
        <v>0</v>
      </c>
      <c r="BQ29" s="95">
        <f t="shared" si="33"/>
        <v>0</v>
      </c>
      <c r="BR29" s="86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97">
        <f t="shared" si="34"/>
        <v>0</v>
      </c>
      <c r="CD29" s="98">
        <v>3.472222222222222E-3</v>
      </c>
      <c r="CE29" s="99">
        <f t="shared" si="35"/>
        <v>0</v>
      </c>
      <c r="CF29" s="91"/>
      <c r="CG29" s="86"/>
      <c r="CH29" s="100">
        <f t="shared" si="36"/>
        <v>0</v>
      </c>
      <c r="CI29" s="86"/>
      <c r="CJ29" s="80"/>
      <c r="CK29" s="80"/>
      <c r="CL29" s="80"/>
      <c r="CM29" s="80"/>
      <c r="CN29" s="80"/>
      <c r="CO29" s="80"/>
      <c r="CP29" s="80"/>
      <c r="CQ29" s="82">
        <v>0.95833333333333337</v>
      </c>
      <c r="CR29" s="82">
        <v>4.1666666666666664E-2</v>
      </c>
      <c r="CS29" s="87">
        <f t="shared" si="37"/>
        <v>1</v>
      </c>
      <c r="CT29" s="86"/>
      <c r="CU29" s="101">
        <f t="shared" si="38"/>
        <v>1.0625</v>
      </c>
      <c r="CV29" s="102">
        <f t="shared" si="39"/>
        <v>1.0486111111111112</v>
      </c>
      <c r="CW29" s="103">
        <f t="shared" si="40"/>
        <v>0</v>
      </c>
      <c r="CX29" s="104"/>
      <c r="CY29" s="127"/>
      <c r="CZ29" s="106">
        <f t="shared" si="41"/>
        <v>1.2986111111111112</v>
      </c>
      <c r="DA29" s="107"/>
    </row>
    <row r="30" spans="1:106" ht="12.75" hidden="1" thickBot="1">
      <c r="A30" s="129"/>
      <c r="B30" s="130"/>
      <c r="C30" s="131"/>
      <c r="D30" s="132"/>
      <c r="E30" s="131"/>
      <c r="F30" s="133"/>
      <c r="G30" s="129"/>
      <c r="H30" s="134">
        <v>1.3888888888888889E-3</v>
      </c>
      <c r="I30" s="135">
        <f>(10-G30)*H30</f>
        <v>1.388888888888889E-2</v>
      </c>
      <c r="J30" s="136">
        <v>0.9375</v>
      </c>
      <c r="K30" s="137">
        <f t="shared" si="19"/>
        <v>0.95138888888888884</v>
      </c>
      <c r="L30" s="132"/>
      <c r="M30" s="132"/>
      <c r="N30" s="132"/>
      <c r="O30" s="138">
        <f t="shared" si="20"/>
        <v>4.861111111111116E-2</v>
      </c>
      <c r="P30" s="25"/>
      <c r="Q30" s="139"/>
      <c r="R30" s="134">
        <v>0.95833333333333337</v>
      </c>
      <c r="S30" s="134">
        <v>4.1666666666666664E-2</v>
      </c>
      <c r="T30" s="25"/>
      <c r="U30" s="140">
        <f t="shared" si="21"/>
        <v>0</v>
      </c>
      <c r="V30" s="139"/>
      <c r="W30" s="132"/>
      <c r="X30" s="132"/>
      <c r="Y30" s="132"/>
      <c r="Z30" s="132"/>
      <c r="AA30" s="132"/>
      <c r="AB30" s="132"/>
      <c r="AC30" s="141"/>
      <c r="AD30" s="141"/>
      <c r="AE30" s="141"/>
      <c r="AF30" s="141"/>
      <c r="AG30" s="141"/>
      <c r="AH30" s="141"/>
      <c r="AI30" s="141"/>
      <c r="AJ30" s="142">
        <f t="shared" si="22"/>
        <v>17</v>
      </c>
      <c r="AK30" s="134">
        <v>1.3888888888888888E-2</v>
      </c>
      <c r="AL30" s="132">
        <f t="shared" si="23"/>
        <v>17</v>
      </c>
      <c r="AM30" s="143">
        <f t="shared" si="24"/>
        <v>0.2361111111111111</v>
      </c>
      <c r="AN30" s="138">
        <f t="shared" si="25"/>
        <v>0</v>
      </c>
      <c r="AO30" s="25"/>
      <c r="AP30" s="139"/>
      <c r="AQ30" s="144">
        <f t="shared" si="26"/>
        <v>0</v>
      </c>
      <c r="AR30" s="145"/>
      <c r="AS30" s="139"/>
      <c r="AT30" s="132"/>
      <c r="AU30" s="132"/>
      <c r="AV30" s="132"/>
      <c r="AW30" s="138">
        <f t="shared" si="27"/>
        <v>0</v>
      </c>
      <c r="AX30" s="25"/>
      <c r="AY30" s="139"/>
      <c r="AZ30" s="144">
        <f t="shared" si="28"/>
        <v>0</v>
      </c>
      <c r="BA30" s="139"/>
      <c r="BB30" s="132"/>
      <c r="BC30" s="132"/>
      <c r="BD30" s="132"/>
      <c r="BE30" s="132"/>
      <c r="BF30" s="132"/>
      <c r="BG30" s="132"/>
      <c r="BH30" s="138">
        <f t="shared" si="29"/>
        <v>0</v>
      </c>
      <c r="BI30" s="25"/>
      <c r="BJ30" s="139"/>
      <c r="BK30" s="144">
        <f t="shared" si="30"/>
        <v>0</v>
      </c>
      <c r="BL30" s="139"/>
      <c r="BM30" s="132"/>
      <c r="BN30" s="139"/>
      <c r="BO30" s="143">
        <f t="shared" si="31"/>
        <v>0</v>
      </c>
      <c r="BP30" s="146">
        <f t="shared" si="32"/>
        <v>0</v>
      </c>
      <c r="BQ30" s="147">
        <f t="shared" si="33"/>
        <v>0</v>
      </c>
      <c r="BR30" s="139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5">
        <f t="shared" si="34"/>
        <v>0</v>
      </c>
      <c r="CD30" s="148">
        <v>3.472222222222222E-3</v>
      </c>
      <c r="CE30" s="149">
        <f t="shared" si="35"/>
        <v>0</v>
      </c>
      <c r="CF30" s="25"/>
      <c r="CG30" s="139"/>
      <c r="CH30" s="150">
        <f t="shared" si="36"/>
        <v>0</v>
      </c>
      <c r="CI30" s="139"/>
      <c r="CJ30" s="132"/>
      <c r="CK30" s="132"/>
      <c r="CL30" s="132"/>
      <c r="CM30" s="132"/>
      <c r="CN30" s="132"/>
      <c r="CO30" s="132"/>
      <c r="CP30" s="132"/>
      <c r="CQ30" s="134">
        <v>0.95833333333333337</v>
      </c>
      <c r="CR30" s="134">
        <v>4.1666666666666664E-2</v>
      </c>
      <c r="CS30" s="140">
        <f t="shared" si="37"/>
        <v>1</v>
      </c>
      <c r="CT30" s="139"/>
      <c r="CU30" s="151">
        <f t="shared" si="38"/>
        <v>1.0625</v>
      </c>
      <c r="CV30" s="152">
        <f t="shared" si="39"/>
        <v>1.0486111111111112</v>
      </c>
      <c r="CW30" s="153">
        <f t="shared" si="40"/>
        <v>0</v>
      </c>
      <c r="CX30" s="154"/>
      <c r="CY30" s="155"/>
      <c r="CZ30" s="156">
        <f t="shared" si="41"/>
        <v>1.2986111111111112</v>
      </c>
      <c r="DA30" s="157"/>
    </row>
    <row r="33" spans="5:5">
      <c r="E33" s="76" t="s">
        <v>280</v>
      </c>
    </row>
  </sheetData>
  <sheetProtection password="CFC3" sheet="1" objects="1" scenarios="1" formatCells="0" formatColumns="0" formatRows="0" deleteColumns="0" deleteRows="0" sort="0" autoFilter="0"/>
  <sortState ref="A4:DF19">
    <sortCondition descending="1" ref="CY4:CY19"/>
    <sortCondition ref="CZ4:CZ19"/>
  </sortState>
  <mergeCells count="23">
    <mergeCell ref="CY1:DA1"/>
    <mergeCell ref="A1:A3"/>
    <mergeCell ref="B1:B3"/>
    <mergeCell ref="C1:C3"/>
    <mergeCell ref="D1:D3"/>
    <mergeCell ref="E1:E3"/>
    <mergeCell ref="F1:F3"/>
    <mergeCell ref="CT1:CU1"/>
    <mergeCell ref="G1:I2"/>
    <mergeCell ref="K1:P2"/>
    <mergeCell ref="Q1:U2"/>
    <mergeCell ref="V1:AH2"/>
    <mergeCell ref="AI1:AM2"/>
    <mergeCell ref="AP1:AQ2"/>
    <mergeCell ref="AS1:AX2"/>
    <mergeCell ref="AY1:AZ2"/>
    <mergeCell ref="BA1:BI2"/>
    <mergeCell ref="BJ1:BK2"/>
    <mergeCell ref="BR1:CF2"/>
    <mergeCell ref="CG1:CH2"/>
    <mergeCell ref="CI1:CS2"/>
    <mergeCell ref="BL1:BP2"/>
    <mergeCell ref="BQ1:BQ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6"/>
  <sheetViews>
    <sheetView workbookViewId="0">
      <pane xSplit="2" ySplit="3" topLeftCell="E4" activePane="bottomRight" state="frozenSplit"/>
      <selection pane="topRight" activeCell="C1" sqref="C1:C1048576"/>
      <selection pane="bottomLeft" activeCell="A2" sqref="A2"/>
      <selection pane="bottomRight" sqref="A1:XFD1048576"/>
    </sheetView>
  </sheetViews>
  <sheetFormatPr defaultRowHeight="12"/>
  <cols>
    <col min="1" max="1" width="4.42578125" style="318" customWidth="1"/>
    <col min="2" max="2" width="21.28515625" style="259" bestFit="1" customWidth="1"/>
    <col min="3" max="3" width="27.85546875" style="259" bestFit="1" customWidth="1"/>
    <col min="4" max="4" width="4.85546875" style="318" customWidth="1"/>
    <col min="5" max="5" width="28.7109375" style="259" bestFit="1" customWidth="1"/>
    <col min="6" max="6" width="4.140625" style="318" customWidth="1"/>
    <col min="7" max="7" width="4.7109375" style="318" bestFit="1" customWidth="1"/>
    <col min="8" max="8" width="4" style="319" hidden="1" customWidth="1"/>
    <col min="9" max="9" width="4" style="320" bestFit="1" customWidth="1"/>
    <col min="10" max="10" width="4.85546875" style="319" hidden="1" customWidth="1"/>
    <col min="11" max="11" width="5" style="320" bestFit="1" customWidth="1"/>
    <col min="12" max="17" width="2.7109375" style="318" bestFit="1" customWidth="1"/>
    <col min="18" max="20" width="2.7109375" style="259" bestFit="1" customWidth="1"/>
    <col min="21" max="21" width="4.140625" style="259" bestFit="1" customWidth="1"/>
    <col min="22" max="22" width="3.85546875" style="321" hidden="1" customWidth="1"/>
    <col min="23" max="23" width="4" style="319" hidden="1" customWidth="1"/>
    <col min="24" max="24" width="6.7109375" style="318" bestFit="1" customWidth="1"/>
    <col min="25" max="25" width="4" style="259" bestFit="1" customWidth="1"/>
    <col min="26" max="26" width="4.85546875" style="318" bestFit="1" customWidth="1"/>
    <col min="27" max="27" width="2.7109375" style="186" customWidth="1"/>
    <col min="28" max="28" width="5" style="320" customWidth="1"/>
    <col min="29" max="29" width="2.7109375" style="186" customWidth="1"/>
    <col min="30" max="30" width="4" style="318" bestFit="1" customWidth="1"/>
    <col min="31" max="31" width="5" style="318" bestFit="1" customWidth="1"/>
    <col min="32" max="33" width="2.7109375" style="318" bestFit="1" customWidth="1"/>
    <col min="34" max="36" width="2.7109375" style="318" customWidth="1"/>
    <col min="37" max="37" width="2.7109375" style="318" bestFit="1" customWidth="1"/>
    <col min="38" max="38" width="4" style="259" bestFit="1" customWidth="1"/>
    <col min="39" max="39" width="3" style="322" customWidth="1"/>
    <col min="40" max="40" width="5" style="320" customWidth="1"/>
    <col min="41" max="41" width="4" style="318" bestFit="1" customWidth="1"/>
    <col min="42" max="42" width="5" style="318" bestFit="1" customWidth="1"/>
    <col min="43" max="43" width="2.7109375" style="318" bestFit="1" customWidth="1"/>
    <col min="44" max="44" width="6.140625" style="318" customWidth="1"/>
    <col min="45" max="45" width="4" style="318" bestFit="1" customWidth="1"/>
    <col min="46" max="46" width="4" style="259" bestFit="1" customWidth="1"/>
    <col min="47" max="47" width="5.28515625" style="318" customWidth="1"/>
    <col min="48" max="48" width="5" style="318" bestFit="1" customWidth="1"/>
    <col min="49" max="58" width="3.7109375" style="318" bestFit="1" customWidth="1"/>
    <col min="59" max="59" width="4" style="259" bestFit="1" customWidth="1"/>
    <col min="60" max="60" width="4" style="323" hidden="1" customWidth="1"/>
    <col min="61" max="61" width="5.42578125" style="320" bestFit="1" customWidth="1"/>
    <col min="62" max="62" width="3.140625" style="324" customWidth="1"/>
    <col min="63" max="63" width="5" style="320" customWidth="1"/>
    <col min="64" max="64" width="4" style="318" bestFit="1" customWidth="1"/>
    <col min="65" max="65" width="5" style="318" bestFit="1" customWidth="1"/>
    <col min="66" max="67" width="2.7109375" style="318" bestFit="1" customWidth="1"/>
    <col min="68" max="71" width="2.7109375" style="318" customWidth="1"/>
    <col min="72" max="72" width="2.7109375" style="318" bestFit="1" customWidth="1"/>
    <col min="73" max="73" width="4.85546875" style="319" hidden="1" customWidth="1"/>
    <col min="74" max="74" width="4" style="319" hidden="1" customWidth="1"/>
    <col min="75" max="75" width="4" style="318" bestFit="1" customWidth="1"/>
    <col min="76" max="76" width="5" style="320" customWidth="1"/>
    <col min="77" max="77" width="7" style="318" bestFit="1" customWidth="1"/>
    <col min="78" max="78" width="4.85546875" style="320" bestFit="1" customWidth="1"/>
    <col min="79" max="79" width="5.85546875" style="320" bestFit="1" customWidth="1"/>
    <col min="80" max="80" width="5.85546875" style="325" bestFit="1" customWidth="1"/>
    <col min="81" max="81" width="6.140625" style="186" bestFit="1" customWidth="1"/>
    <col min="82" max="82" width="7" style="326" bestFit="1" customWidth="1"/>
    <col min="83" max="83" width="5.5703125" style="186" bestFit="1" customWidth="1"/>
    <col min="84" max="84" width="6.7109375" style="318" customWidth="1"/>
    <col min="85" max="16384" width="9.140625" style="259"/>
  </cols>
  <sheetData>
    <row r="1" spans="1:84" s="186" customFormat="1" ht="15" customHeight="1">
      <c r="A1" s="404" t="s">
        <v>1</v>
      </c>
      <c r="B1" s="407" t="s">
        <v>0</v>
      </c>
      <c r="C1" s="407" t="s">
        <v>2</v>
      </c>
      <c r="D1" s="407" t="s">
        <v>4</v>
      </c>
      <c r="E1" s="407" t="s">
        <v>3</v>
      </c>
      <c r="F1" s="401" t="s">
        <v>4</v>
      </c>
      <c r="G1" s="410" t="s">
        <v>5</v>
      </c>
      <c r="H1" s="411"/>
      <c r="I1" s="412"/>
      <c r="J1" s="180"/>
      <c r="K1" s="421" t="s">
        <v>97</v>
      </c>
      <c r="L1" s="422"/>
      <c r="M1" s="422"/>
      <c r="N1" s="422"/>
      <c r="O1" s="422"/>
      <c r="P1" s="422"/>
      <c r="Q1" s="422"/>
      <c r="R1" s="422"/>
      <c r="S1" s="422"/>
      <c r="T1" s="422"/>
      <c r="U1" s="441" t="s">
        <v>27</v>
      </c>
      <c r="V1" s="442"/>
      <c r="W1" s="442"/>
      <c r="X1" s="442"/>
      <c r="Y1" s="443"/>
      <c r="Z1" s="181"/>
      <c r="AA1" s="182"/>
      <c r="AB1" s="410" t="s">
        <v>38</v>
      </c>
      <c r="AC1" s="411"/>
      <c r="AD1" s="431"/>
      <c r="AE1" s="425" t="s">
        <v>100</v>
      </c>
      <c r="AF1" s="426"/>
      <c r="AG1" s="426"/>
      <c r="AH1" s="426"/>
      <c r="AI1" s="426"/>
      <c r="AJ1" s="426"/>
      <c r="AK1" s="426"/>
      <c r="AL1" s="426"/>
      <c r="AM1" s="427"/>
      <c r="AN1" s="410" t="s">
        <v>33</v>
      </c>
      <c r="AO1" s="431"/>
      <c r="AP1" s="421" t="s">
        <v>101</v>
      </c>
      <c r="AQ1" s="422"/>
      <c r="AR1" s="422"/>
      <c r="AS1" s="422"/>
      <c r="AT1" s="433"/>
      <c r="AU1" s="427" t="s">
        <v>33</v>
      </c>
      <c r="AV1" s="435" t="s">
        <v>102</v>
      </c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7"/>
      <c r="BK1" s="425" t="s">
        <v>33</v>
      </c>
      <c r="BL1" s="427"/>
      <c r="BM1" s="410" t="s">
        <v>52</v>
      </c>
      <c r="BN1" s="411"/>
      <c r="BO1" s="411"/>
      <c r="BP1" s="411"/>
      <c r="BQ1" s="411"/>
      <c r="BR1" s="411"/>
      <c r="BS1" s="411"/>
      <c r="BT1" s="411"/>
      <c r="BU1" s="411"/>
      <c r="BV1" s="411"/>
      <c r="BW1" s="431"/>
      <c r="BX1" s="416" t="s">
        <v>14</v>
      </c>
      <c r="BY1" s="417"/>
      <c r="BZ1" s="183"/>
      <c r="CA1" s="184"/>
      <c r="CB1" s="185"/>
      <c r="CC1" s="418" t="s">
        <v>98</v>
      </c>
      <c r="CD1" s="419"/>
      <c r="CE1" s="420"/>
    </row>
    <row r="2" spans="1:84" s="186" customFormat="1" ht="15" customHeight="1">
      <c r="A2" s="405"/>
      <c r="B2" s="408"/>
      <c r="C2" s="408"/>
      <c r="D2" s="408"/>
      <c r="E2" s="408"/>
      <c r="F2" s="402"/>
      <c r="G2" s="413"/>
      <c r="H2" s="414"/>
      <c r="I2" s="415"/>
      <c r="J2" s="187"/>
      <c r="K2" s="423"/>
      <c r="L2" s="424"/>
      <c r="M2" s="424"/>
      <c r="N2" s="424"/>
      <c r="O2" s="424"/>
      <c r="P2" s="424"/>
      <c r="Q2" s="424"/>
      <c r="R2" s="424"/>
      <c r="S2" s="424"/>
      <c r="T2" s="424"/>
      <c r="U2" s="444"/>
      <c r="V2" s="445"/>
      <c r="W2" s="445"/>
      <c r="X2" s="445"/>
      <c r="Y2" s="446"/>
      <c r="Z2" s="188"/>
      <c r="AA2" s="189"/>
      <c r="AB2" s="413"/>
      <c r="AC2" s="414"/>
      <c r="AD2" s="432"/>
      <c r="AE2" s="428"/>
      <c r="AF2" s="429"/>
      <c r="AG2" s="429"/>
      <c r="AH2" s="429"/>
      <c r="AI2" s="429"/>
      <c r="AJ2" s="429"/>
      <c r="AK2" s="429"/>
      <c r="AL2" s="429"/>
      <c r="AM2" s="430"/>
      <c r="AN2" s="413"/>
      <c r="AO2" s="432"/>
      <c r="AP2" s="423"/>
      <c r="AQ2" s="424"/>
      <c r="AR2" s="424"/>
      <c r="AS2" s="424"/>
      <c r="AT2" s="434"/>
      <c r="AU2" s="430"/>
      <c r="AV2" s="438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40"/>
      <c r="BK2" s="428"/>
      <c r="BL2" s="430"/>
      <c r="BM2" s="413"/>
      <c r="BN2" s="414"/>
      <c r="BO2" s="414"/>
      <c r="BP2" s="414"/>
      <c r="BQ2" s="414"/>
      <c r="BR2" s="414"/>
      <c r="BS2" s="414"/>
      <c r="BT2" s="414"/>
      <c r="BU2" s="414"/>
      <c r="BV2" s="414"/>
      <c r="BW2" s="432"/>
      <c r="BX2" s="190"/>
      <c r="BY2" s="189" t="s">
        <v>59</v>
      </c>
      <c r="BZ2" s="191" t="s">
        <v>61</v>
      </c>
      <c r="CA2" s="192" t="s">
        <v>63</v>
      </c>
      <c r="CB2" s="193" t="s">
        <v>68</v>
      </c>
      <c r="CC2" s="194" t="s">
        <v>64</v>
      </c>
      <c r="CD2" s="195" t="s">
        <v>59</v>
      </c>
      <c r="CE2" s="196" t="s">
        <v>67</v>
      </c>
    </row>
    <row r="3" spans="1:84" s="220" customFormat="1" ht="15.75" customHeight="1" thickBot="1">
      <c r="A3" s="406"/>
      <c r="B3" s="409"/>
      <c r="C3" s="409"/>
      <c r="D3" s="409"/>
      <c r="E3" s="409"/>
      <c r="F3" s="403"/>
      <c r="G3" s="197" t="s">
        <v>6</v>
      </c>
      <c r="H3" s="198" t="s">
        <v>7</v>
      </c>
      <c r="I3" s="199" t="s">
        <v>9</v>
      </c>
      <c r="J3" s="200"/>
      <c r="K3" s="201" t="s">
        <v>8</v>
      </c>
      <c r="L3" s="202" t="s">
        <v>16</v>
      </c>
      <c r="M3" s="202" t="s">
        <v>17</v>
      </c>
      <c r="N3" s="202" t="s">
        <v>18</v>
      </c>
      <c r="O3" s="202" t="s">
        <v>19</v>
      </c>
      <c r="P3" s="202" t="s">
        <v>20</v>
      </c>
      <c r="Q3" s="202" t="s">
        <v>21</v>
      </c>
      <c r="R3" s="202" t="s">
        <v>22</v>
      </c>
      <c r="S3" s="202" t="s">
        <v>23</v>
      </c>
      <c r="T3" s="202" t="s">
        <v>24</v>
      </c>
      <c r="U3" s="202" t="s">
        <v>28</v>
      </c>
      <c r="V3" s="203" t="s">
        <v>29</v>
      </c>
      <c r="W3" s="198" t="s">
        <v>31</v>
      </c>
      <c r="X3" s="202" t="s">
        <v>32</v>
      </c>
      <c r="Y3" s="202" t="s">
        <v>31</v>
      </c>
      <c r="Z3" s="204" t="s">
        <v>9</v>
      </c>
      <c r="AA3" s="205" t="s">
        <v>26</v>
      </c>
      <c r="AB3" s="206" t="s">
        <v>13</v>
      </c>
      <c r="AC3" s="205" t="s">
        <v>26</v>
      </c>
      <c r="AD3" s="207" t="s">
        <v>9</v>
      </c>
      <c r="AE3" s="208" t="s">
        <v>8</v>
      </c>
      <c r="AF3" s="202" t="s">
        <v>41</v>
      </c>
      <c r="AG3" s="202" t="s">
        <v>42</v>
      </c>
      <c r="AH3" s="202" t="s">
        <v>43</v>
      </c>
      <c r="AI3" s="202" t="s">
        <v>44</v>
      </c>
      <c r="AJ3" s="202" t="s">
        <v>45</v>
      </c>
      <c r="AK3" s="202" t="s">
        <v>53</v>
      </c>
      <c r="AL3" s="204" t="s">
        <v>9</v>
      </c>
      <c r="AM3" s="205" t="s">
        <v>26</v>
      </c>
      <c r="AN3" s="206" t="s">
        <v>13</v>
      </c>
      <c r="AO3" s="207" t="s">
        <v>9</v>
      </c>
      <c r="AP3" s="208" t="s">
        <v>8</v>
      </c>
      <c r="AQ3" s="202"/>
      <c r="AR3" s="206" t="s">
        <v>13</v>
      </c>
      <c r="AS3" s="202" t="s">
        <v>31</v>
      </c>
      <c r="AT3" s="209" t="s">
        <v>9</v>
      </c>
      <c r="AU3" s="209" t="s">
        <v>9</v>
      </c>
      <c r="AV3" s="208" t="s">
        <v>8</v>
      </c>
      <c r="AW3" s="202" t="s">
        <v>104</v>
      </c>
      <c r="AX3" s="202" t="s">
        <v>105</v>
      </c>
      <c r="AY3" s="202" t="s">
        <v>106</v>
      </c>
      <c r="AZ3" s="202" t="s">
        <v>107</v>
      </c>
      <c r="BA3" s="202" t="s">
        <v>108</v>
      </c>
      <c r="BB3" s="202" t="s">
        <v>109</v>
      </c>
      <c r="BC3" s="202" t="s">
        <v>110</v>
      </c>
      <c r="BD3" s="202" t="s">
        <v>111</v>
      </c>
      <c r="BE3" s="202" t="s">
        <v>112</v>
      </c>
      <c r="BF3" s="202" t="s">
        <v>113</v>
      </c>
      <c r="BG3" s="210" t="s">
        <v>9</v>
      </c>
      <c r="BH3" s="211" t="s">
        <v>50</v>
      </c>
      <c r="BI3" s="212" t="s">
        <v>49</v>
      </c>
      <c r="BJ3" s="205" t="s">
        <v>26</v>
      </c>
      <c r="BK3" s="206" t="s">
        <v>13</v>
      </c>
      <c r="BL3" s="209" t="s">
        <v>9</v>
      </c>
      <c r="BM3" s="208" t="s">
        <v>8</v>
      </c>
      <c r="BN3" s="202" t="s">
        <v>54</v>
      </c>
      <c r="BO3" s="202" t="s">
        <v>55</v>
      </c>
      <c r="BP3" s="202" t="s">
        <v>56</v>
      </c>
      <c r="BQ3" s="202" t="s">
        <v>57</v>
      </c>
      <c r="BR3" s="202" t="s">
        <v>47</v>
      </c>
      <c r="BS3" s="202" t="s">
        <v>58</v>
      </c>
      <c r="BT3" s="202" t="s">
        <v>48</v>
      </c>
      <c r="BU3" s="198"/>
      <c r="BV3" s="198"/>
      <c r="BW3" s="213" t="s">
        <v>9</v>
      </c>
      <c r="BX3" s="206" t="s">
        <v>13</v>
      </c>
      <c r="BY3" s="209" t="s">
        <v>66</v>
      </c>
      <c r="BZ3" s="214" t="s">
        <v>62</v>
      </c>
      <c r="CA3" s="215" t="s">
        <v>14</v>
      </c>
      <c r="CB3" s="216" t="s">
        <v>69</v>
      </c>
      <c r="CC3" s="217" t="s">
        <v>65</v>
      </c>
      <c r="CD3" s="218" t="s">
        <v>60</v>
      </c>
      <c r="CE3" s="219"/>
    </row>
    <row r="4" spans="1:84" ht="12.75">
      <c r="A4" s="221">
        <v>210</v>
      </c>
      <c r="B4" s="222" t="s">
        <v>87</v>
      </c>
      <c r="C4" s="223" t="s">
        <v>149</v>
      </c>
      <c r="D4" s="224"/>
      <c r="E4" s="223" t="s">
        <v>168</v>
      </c>
      <c r="F4" s="225"/>
      <c r="G4" s="221">
        <v>2</v>
      </c>
      <c r="H4" s="226">
        <v>1.3888888888888889E-3</v>
      </c>
      <c r="I4" s="227">
        <f t="shared" ref="I4:I26" si="0">(10-G4)*H4</f>
        <v>1.1111111111111112E-2</v>
      </c>
      <c r="J4" s="228">
        <v>0.5625</v>
      </c>
      <c r="K4" s="229">
        <f t="shared" ref="K4:K26" si="1">J4+I4</f>
        <v>0.57361111111111107</v>
      </c>
      <c r="L4" s="230" t="s">
        <v>311</v>
      </c>
      <c r="M4" s="230" t="s">
        <v>311</v>
      </c>
      <c r="N4" s="230" t="s">
        <v>311</v>
      </c>
      <c r="O4" s="230" t="s">
        <v>311</v>
      </c>
      <c r="P4" s="230" t="s">
        <v>311</v>
      </c>
      <c r="Q4" s="230" t="s">
        <v>311</v>
      </c>
      <c r="R4" s="230" t="s">
        <v>311</v>
      </c>
      <c r="S4" s="230" t="s">
        <v>311</v>
      </c>
      <c r="T4" s="230" t="s">
        <v>311</v>
      </c>
      <c r="U4" s="231">
        <v>17</v>
      </c>
      <c r="V4" s="232">
        <v>17</v>
      </c>
      <c r="W4" s="226">
        <v>1.3888888888888888E-2</v>
      </c>
      <c r="X4" s="224">
        <f t="shared" ref="X4:X25" si="2">IF(V4&gt;U4,V4-U4,U4-V4)</f>
        <v>0</v>
      </c>
      <c r="Y4" s="233">
        <f t="shared" ref="Y4:Y25" si="3">X4*W4</f>
        <v>0</v>
      </c>
      <c r="Z4" s="234">
        <f t="shared" ref="Z4:Z21" si="4">AB4-K4</f>
        <v>0.22916666666666663</v>
      </c>
      <c r="AA4" s="235">
        <v>1</v>
      </c>
      <c r="AB4" s="236">
        <v>0.8027777777777777</v>
      </c>
      <c r="AC4" s="235">
        <v>1</v>
      </c>
      <c r="AD4" s="237">
        <f t="shared" ref="AD4:AD19" si="5">AE4-AB4</f>
        <v>3.4722222222223209E-3</v>
      </c>
      <c r="AE4" s="236">
        <v>0.80625000000000002</v>
      </c>
      <c r="AF4" s="230" t="s">
        <v>311</v>
      </c>
      <c r="AG4" s="230" t="s">
        <v>311</v>
      </c>
      <c r="AH4" s="230" t="s">
        <v>311</v>
      </c>
      <c r="AI4" s="230" t="s">
        <v>311</v>
      </c>
      <c r="AJ4" s="230" t="s">
        <v>311</v>
      </c>
      <c r="AK4" s="230" t="s">
        <v>311</v>
      </c>
      <c r="AL4" s="238">
        <f t="shared" ref="AL4:AL17" si="6">AN4+BU4+BV4-AE4</f>
        <v>1.1097222222222225</v>
      </c>
      <c r="AM4" s="239">
        <v>1</v>
      </c>
      <c r="AN4" s="240">
        <v>0.9159722222222223</v>
      </c>
      <c r="AO4" s="241">
        <f t="shared" ref="AO4:AO15" si="7">AP4-AN4</f>
        <v>2.7777777777777679E-3</v>
      </c>
      <c r="AP4" s="240">
        <v>0.91875000000000007</v>
      </c>
      <c r="AQ4" s="230" t="s">
        <v>311</v>
      </c>
      <c r="AR4" s="240">
        <v>0.93055555555555547</v>
      </c>
      <c r="AS4" s="242">
        <v>0</v>
      </c>
      <c r="AT4" s="243">
        <f t="shared" ref="AT4:AT15" si="8">AR4-AP4</f>
        <v>1.1805555555555403E-2</v>
      </c>
      <c r="AU4" s="244">
        <f>AV4-AR4</f>
        <v>1.388888888888995E-3</v>
      </c>
      <c r="AV4" s="240">
        <v>0.93194444444444446</v>
      </c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6">
        <f>BK4-AV4</f>
        <v>6.2499999999999778E-3</v>
      </c>
      <c r="BH4" s="247">
        <v>3.472222222222222E-3</v>
      </c>
      <c r="BI4" s="248">
        <f>IF(SUM(AW4:BF4)&lt;10,0,(SUM(AW4:BF4)-10)*BH4)</f>
        <v>0</v>
      </c>
      <c r="BJ4" s="239">
        <v>1</v>
      </c>
      <c r="BK4" s="240">
        <v>0.93819444444444444</v>
      </c>
      <c r="BL4" s="243">
        <f>BM4-BK4</f>
        <v>0</v>
      </c>
      <c r="BM4" s="240">
        <v>0.93819444444444444</v>
      </c>
      <c r="BN4" s="230" t="s">
        <v>311</v>
      </c>
      <c r="BO4" s="230" t="s">
        <v>311</v>
      </c>
      <c r="BP4" s="230" t="s">
        <v>311</v>
      </c>
      <c r="BQ4" s="230" t="s">
        <v>311</v>
      </c>
      <c r="BR4" s="230" t="s">
        <v>311</v>
      </c>
      <c r="BS4" s="230" t="s">
        <v>311</v>
      </c>
      <c r="BT4" s="230" t="s">
        <v>311</v>
      </c>
      <c r="BU4" s="249">
        <v>0.95833333333333337</v>
      </c>
      <c r="BV4" s="249">
        <v>4.1666666666666664E-2</v>
      </c>
      <c r="BW4" s="250">
        <f t="shared" ref="BW4:BW11" si="9">BX4+BU4+BV4-BM4</f>
        <v>0.17916666666666681</v>
      </c>
      <c r="BX4" s="236">
        <v>0.1173611111111111</v>
      </c>
      <c r="BY4" s="251">
        <f t="shared" ref="BY4:BY25" si="10">BX4+BU4+BV4-J4</f>
        <v>0.55486111111111125</v>
      </c>
      <c r="BZ4" s="252">
        <f t="shared" ref="BZ4:BZ26" si="11">Z4+AT4+AL4+BG4+BW4</f>
        <v>1.5361111111111114</v>
      </c>
      <c r="CA4" s="253">
        <f t="shared" ref="CA4:CA26" si="12">AD4+AO4+BL4</f>
        <v>6.2500000000000888E-3</v>
      </c>
      <c r="CB4" s="254"/>
      <c r="CC4" s="255">
        <v>22</v>
      </c>
      <c r="CD4" s="256">
        <f t="shared" ref="CD4:CD19" si="13">BY4+Y4+AS4-BI4</f>
        <v>0.55486111111111125</v>
      </c>
      <c r="CE4" s="257">
        <v>1</v>
      </c>
      <c r="CF4" s="258" t="s">
        <v>177</v>
      </c>
    </row>
    <row r="5" spans="1:84" ht="12.75">
      <c r="A5" s="221">
        <v>202</v>
      </c>
      <c r="B5" s="260" t="s">
        <v>80</v>
      </c>
      <c r="C5" s="261" t="s">
        <v>144</v>
      </c>
      <c r="D5" s="230"/>
      <c r="E5" s="261" t="s">
        <v>162</v>
      </c>
      <c r="F5" s="262"/>
      <c r="G5" s="263">
        <v>2</v>
      </c>
      <c r="H5" s="249">
        <v>1.3888888888888889E-3</v>
      </c>
      <c r="I5" s="227">
        <f t="shared" si="0"/>
        <v>1.1111111111111112E-2</v>
      </c>
      <c r="J5" s="228">
        <v>0.5625</v>
      </c>
      <c r="K5" s="264">
        <f t="shared" si="1"/>
        <v>0.57361111111111107</v>
      </c>
      <c r="L5" s="230" t="s">
        <v>311</v>
      </c>
      <c r="M5" s="230" t="s">
        <v>311</v>
      </c>
      <c r="N5" s="230" t="s">
        <v>311</v>
      </c>
      <c r="O5" s="230" t="s">
        <v>311</v>
      </c>
      <c r="P5" s="230" t="s">
        <v>311</v>
      </c>
      <c r="Q5" s="230" t="s">
        <v>311</v>
      </c>
      <c r="R5" s="230" t="s">
        <v>311</v>
      </c>
      <c r="S5" s="230" t="s">
        <v>311</v>
      </c>
      <c r="T5" s="230" t="s">
        <v>311</v>
      </c>
      <c r="U5" s="231">
        <v>17</v>
      </c>
      <c r="V5" s="232">
        <v>17</v>
      </c>
      <c r="W5" s="249">
        <v>1.3888888888888888E-2</v>
      </c>
      <c r="X5" s="230">
        <f t="shared" si="2"/>
        <v>0</v>
      </c>
      <c r="Y5" s="242">
        <f t="shared" si="3"/>
        <v>0</v>
      </c>
      <c r="Z5" s="234">
        <f t="shared" si="4"/>
        <v>0.25069444444444455</v>
      </c>
      <c r="AA5" s="239">
        <v>2</v>
      </c>
      <c r="AB5" s="240">
        <v>0.82430555555555562</v>
      </c>
      <c r="AC5" s="239">
        <v>3</v>
      </c>
      <c r="AD5" s="241">
        <f t="shared" si="5"/>
        <v>5.5555555555555358E-3</v>
      </c>
      <c r="AE5" s="240">
        <v>0.82986111111111116</v>
      </c>
      <c r="AF5" s="230" t="s">
        <v>311</v>
      </c>
      <c r="AG5" s="230" t="s">
        <v>311</v>
      </c>
      <c r="AH5" s="230" t="s">
        <v>311</v>
      </c>
      <c r="AI5" s="230" t="s">
        <v>311</v>
      </c>
      <c r="AJ5" s="230" t="s">
        <v>311</v>
      </c>
      <c r="AK5" s="230" t="s">
        <v>311</v>
      </c>
      <c r="AL5" s="238">
        <f t="shared" si="6"/>
        <v>1.0944444444444446</v>
      </c>
      <c r="AM5" s="239">
        <v>2</v>
      </c>
      <c r="AN5" s="240">
        <v>0.9243055555555556</v>
      </c>
      <c r="AO5" s="241">
        <f t="shared" si="7"/>
        <v>6.9444444444433095E-4</v>
      </c>
      <c r="AP5" s="240">
        <v>0.92499999999999993</v>
      </c>
      <c r="AQ5" s="230" t="s">
        <v>311</v>
      </c>
      <c r="AR5" s="240">
        <v>0.93263888888888891</v>
      </c>
      <c r="AS5" s="242">
        <v>0</v>
      </c>
      <c r="AT5" s="243">
        <f t="shared" si="8"/>
        <v>7.6388888888889728E-3</v>
      </c>
      <c r="AU5" s="244">
        <f>AV5-AR5</f>
        <v>2.0833333333333259E-3</v>
      </c>
      <c r="AV5" s="240">
        <v>0.93472222222222223</v>
      </c>
      <c r="AW5" s="230">
        <v>1</v>
      </c>
      <c r="AX5" s="230">
        <v>1</v>
      </c>
      <c r="AY5" s="230">
        <v>2</v>
      </c>
      <c r="AZ5" s="230">
        <v>2</v>
      </c>
      <c r="BA5" s="230">
        <v>3</v>
      </c>
      <c r="BB5" s="230">
        <v>4</v>
      </c>
      <c r="BC5" s="245"/>
      <c r="BD5" s="245"/>
      <c r="BE5" s="245"/>
      <c r="BF5" s="245"/>
      <c r="BG5" s="246">
        <f>BK5-AV5</f>
        <v>5.0694444444444375E-2</v>
      </c>
      <c r="BH5" s="247">
        <v>3.472222222222222E-3</v>
      </c>
      <c r="BI5" s="248">
        <v>4.5138888888888888E-2</v>
      </c>
      <c r="BJ5" s="239">
        <v>3</v>
      </c>
      <c r="BK5" s="240">
        <v>0.98541666666666661</v>
      </c>
      <c r="BL5" s="243">
        <f>BM5-BK5</f>
        <v>8.3333333333334147E-3</v>
      </c>
      <c r="BM5" s="240">
        <v>0.99375000000000002</v>
      </c>
      <c r="BN5" s="230" t="s">
        <v>311</v>
      </c>
      <c r="BO5" s="230" t="s">
        <v>311</v>
      </c>
      <c r="BP5" s="230" t="s">
        <v>311</v>
      </c>
      <c r="BQ5" s="230" t="s">
        <v>311</v>
      </c>
      <c r="BR5" s="230" t="s">
        <v>311</v>
      </c>
      <c r="BS5" s="230" t="s">
        <v>311</v>
      </c>
      <c r="BT5" s="230" t="s">
        <v>311</v>
      </c>
      <c r="BU5" s="249">
        <v>0.95833333333333337</v>
      </c>
      <c r="BV5" s="249">
        <v>4.1666666666666664E-2</v>
      </c>
      <c r="BW5" s="250">
        <f t="shared" si="9"/>
        <v>0.22638888888888886</v>
      </c>
      <c r="BX5" s="240">
        <v>0.22013888888888888</v>
      </c>
      <c r="BY5" s="251">
        <f t="shared" si="10"/>
        <v>0.65763888888888888</v>
      </c>
      <c r="BZ5" s="252">
        <f t="shared" si="11"/>
        <v>1.6298611111111114</v>
      </c>
      <c r="CA5" s="253">
        <f t="shared" si="12"/>
        <v>1.4583333333333282E-2</v>
      </c>
      <c r="CB5" s="265"/>
      <c r="CC5" s="266">
        <v>22</v>
      </c>
      <c r="CD5" s="267">
        <f t="shared" si="13"/>
        <v>0.61250000000000004</v>
      </c>
      <c r="CE5" s="268">
        <v>2</v>
      </c>
      <c r="CF5" s="258" t="s">
        <v>177</v>
      </c>
    </row>
    <row r="6" spans="1:84" ht="12.75">
      <c r="A6" s="221">
        <v>204</v>
      </c>
      <c r="B6" s="260" t="s">
        <v>83</v>
      </c>
      <c r="C6" s="261" t="s">
        <v>146</v>
      </c>
      <c r="D6" s="230"/>
      <c r="E6" s="261" t="s">
        <v>164</v>
      </c>
      <c r="F6" s="262"/>
      <c r="G6" s="263">
        <v>6</v>
      </c>
      <c r="H6" s="249">
        <v>1.3888888888888889E-3</v>
      </c>
      <c r="I6" s="227">
        <f t="shared" si="0"/>
        <v>5.5555555555555558E-3</v>
      </c>
      <c r="J6" s="228">
        <v>0.5625</v>
      </c>
      <c r="K6" s="264">
        <f t="shared" si="1"/>
        <v>0.56805555555555554</v>
      </c>
      <c r="L6" s="230" t="s">
        <v>311</v>
      </c>
      <c r="M6" s="230" t="s">
        <v>311</v>
      </c>
      <c r="N6" s="230" t="s">
        <v>311</v>
      </c>
      <c r="O6" s="230" t="s">
        <v>311</v>
      </c>
      <c r="P6" s="230" t="s">
        <v>311</v>
      </c>
      <c r="Q6" s="230" t="s">
        <v>311</v>
      </c>
      <c r="R6" s="230" t="s">
        <v>311</v>
      </c>
      <c r="S6" s="230" t="s">
        <v>311</v>
      </c>
      <c r="T6" s="230" t="s">
        <v>311</v>
      </c>
      <c r="U6" s="231">
        <v>17</v>
      </c>
      <c r="V6" s="232">
        <v>17</v>
      </c>
      <c r="W6" s="249">
        <v>1.3888888888888888E-2</v>
      </c>
      <c r="X6" s="230">
        <f t="shared" si="2"/>
        <v>0</v>
      </c>
      <c r="Y6" s="242">
        <f t="shared" si="3"/>
        <v>0</v>
      </c>
      <c r="Z6" s="234">
        <f t="shared" si="4"/>
        <v>0.25625000000000009</v>
      </c>
      <c r="AA6" s="239">
        <v>4</v>
      </c>
      <c r="AB6" s="240">
        <v>0.82430555555555562</v>
      </c>
      <c r="AC6" s="239">
        <v>4</v>
      </c>
      <c r="AD6" s="241">
        <f t="shared" si="5"/>
        <v>9.0277777777777457E-3</v>
      </c>
      <c r="AE6" s="240">
        <v>0.83333333333333337</v>
      </c>
      <c r="AF6" s="230" t="s">
        <v>311</v>
      </c>
      <c r="AG6" s="230" t="s">
        <v>311</v>
      </c>
      <c r="AH6" s="230" t="s">
        <v>311</v>
      </c>
      <c r="AI6" s="230" t="s">
        <v>311</v>
      </c>
      <c r="AJ6" s="230" t="s">
        <v>311</v>
      </c>
      <c r="AK6" s="230" t="s">
        <v>311</v>
      </c>
      <c r="AL6" s="238">
        <f t="shared" si="6"/>
        <v>1.1083333333333334</v>
      </c>
      <c r="AM6" s="239">
        <v>3</v>
      </c>
      <c r="AN6" s="240">
        <v>0.94166666666666676</v>
      </c>
      <c r="AO6" s="241">
        <f t="shared" si="7"/>
        <v>1.3888888888887729E-3</v>
      </c>
      <c r="AP6" s="240">
        <v>0.94305555555555554</v>
      </c>
      <c r="AQ6" s="230" t="s">
        <v>311</v>
      </c>
      <c r="AR6" s="240">
        <v>0.96111111111111114</v>
      </c>
      <c r="AS6" s="242">
        <v>0</v>
      </c>
      <c r="AT6" s="243">
        <f t="shared" si="8"/>
        <v>1.8055555555555602E-2</v>
      </c>
      <c r="AU6" s="269">
        <f>BM6-AR6</f>
        <v>9.7222222222221877E-3</v>
      </c>
      <c r="AV6" s="270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71"/>
      <c r="BH6" s="271"/>
      <c r="BI6" s="271"/>
      <c r="BJ6" s="239">
        <v>2</v>
      </c>
      <c r="BK6" s="270"/>
      <c r="BL6" s="265"/>
      <c r="BM6" s="240">
        <v>0.97083333333333333</v>
      </c>
      <c r="BN6" s="230" t="s">
        <v>311</v>
      </c>
      <c r="BO6" s="230" t="s">
        <v>311</v>
      </c>
      <c r="BP6" s="230" t="s">
        <v>311</v>
      </c>
      <c r="BQ6" s="230" t="s">
        <v>311</v>
      </c>
      <c r="BR6" s="230" t="s">
        <v>311</v>
      </c>
      <c r="BS6" s="230" t="s">
        <v>311</v>
      </c>
      <c r="BT6" s="230" t="s">
        <v>311</v>
      </c>
      <c r="BU6" s="249">
        <v>0.95833333333333337</v>
      </c>
      <c r="BV6" s="249">
        <v>4.1666666666666664E-2</v>
      </c>
      <c r="BW6" s="250">
        <f t="shared" si="9"/>
        <v>0.26875000000000016</v>
      </c>
      <c r="BX6" s="240">
        <v>0.23958333333333334</v>
      </c>
      <c r="BY6" s="251">
        <f t="shared" si="10"/>
        <v>0.67708333333333348</v>
      </c>
      <c r="BZ6" s="252">
        <f t="shared" si="11"/>
        <v>1.6513888888888895</v>
      </c>
      <c r="CA6" s="253">
        <f t="shared" si="12"/>
        <v>1.0416666666666519E-2</v>
      </c>
      <c r="CB6" s="265"/>
      <c r="CC6" s="266">
        <v>22</v>
      </c>
      <c r="CD6" s="267">
        <f t="shared" si="13"/>
        <v>0.67708333333333348</v>
      </c>
      <c r="CE6" s="268">
        <v>3</v>
      </c>
      <c r="CF6" s="272" t="s">
        <v>178</v>
      </c>
    </row>
    <row r="7" spans="1:84" ht="12.75">
      <c r="A7" s="221">
        <v>222</v>
      </c>
      <c r="B7" s="273" t="s">
        <v>96</v>
      </c>
      <c r="C7" s="261" t="s">
        <v>158</v>
      </c>
      <c r="D7" s="230"/>
      <c r="E7" s="261" t="s">
        <v>176</v>
      </c>
      <c r="F7" s="262"/>
      <c r="G7" s="263">
        <v>3</v>
      </c>
      <c r="H7" s="249">
        <v>1.3888888888888889E-3</v>
      </c>
      <c r="I7" s="227">
        <f t="shared" si="0"/>
        <v>9.7222222222222224E-3</v>
      </c>
      <c r="J7" s="228">
        <v>0.5625</v>
      </c>
      <c r="K7" s="264">
        <f t="shared" si="1"/>
        <v>0.57222222222222219</v>
      </c>
      <c r="L7" s="230" t="s">
        <v>311</v>
      </c>
      <c r="M7" s="230" t="s">
        <v>311</v>
      </c>
      <c r="N7" s="230" t="s">
        <v>311</v>
      </c>
      <c r="O7" s="230" t="s">
        <v>311</v>
      </c>
      <c r="P7" s="230" t="s">
        <v>311</v>
      </c>
      <c r="Q7" s="230" t="s">
        <v>311</v>
      </c>
      <c r="R7" s="230" t="s">
        <v>311</v>
      </c>
      <c r="S7" s="230" t="s">
        <v>311</v>
      </c>
      <c r="T7" s="230" t="s">
        <v>311</v>
      </c>
      <c r="U7" s="231">
        <v>17</v>
      </c>
      <c r="V7" s="232">
        <v>17</v>
      </c>
      <c r="W7" s="249">
        <v>1.3888888888888888E-2</v>
      </c>
      <c r="X7" s="230">
        <f t="shared" si="2"/>
        <v>0</v>
      </c>
      <c r="Y7" s="242">
        <f t="shared" si="3"/>
        <v>0</v>
      </c>
      <c r="Z7" s="234">
        <f t="shared" si="4"/>
        <v>0.25069444444444444</v>
      </c>
      <c r="AA7" s="239">
        <v>2</v>
      </c>
      <c r="AB7" s="240">
        <v>0.82291666666666663</v>
      </c>
      <c r="AC7" s="239">
        <v>2</v>
      </c>
      <c r="AD7" s="241">
        <f t="shared" si="5"/>
        <v>1.388888888888995E-3</v>
      </c>
      <c r="AE7" s="240">
        <v>0.82430555555555562</v>
      </c>
      <c r="AF7" s="230" t="s">
        <v>311</v>
      </c>
      <c r="AG7" s="230" t="s">
        <v>311</v>
      </c>
      <c r="AH7" s="230" t="s">
        <v>311</v>
      </c>
      <c r="AI7" s="230" t="s">
        <v>311</v>
      </c>
      <c r="AJ7" s="230" t="s">
        <v>311</v>
      </c>
      <c r="AK7" s="230" t="s">
        <v>311</v>
      </c>
      <c r="AL7" s="238">
        <f t="shared" si="6"/>
        <v>1.1187500000000001</v>
      </c>
      <c r="AM7" s="239">
        <v>4</v>
      </c>
      <c r="AN7" s="240">
        <v>0.94305555555555554</v>
      </c>
      <c r="AO7" s="241">
        <f t="shared" si="7"/>
        <v>7.6388888888888618E-3</v>
      </c>
      <c r="AP7" s="240">
        <v>0.9506944444444444</v>
      </c>
      <c r="AQ7" s="230" t="s">
        <v>311</v>
      </c>
      <c r="AR7" s="240">
        <v>0.96319444444444446</v>
      </c>
      <c r="AS7" s="242">
        <v>0</v>
      </c>
      <c r="AT7" s="243">
        <f t="shared" si="8"/>
        <v>1.2500000000000067E-2</v>
      </c>
      <c r="AU7" s="269">
        <f>AV7-AR7</f>
        <v>1.2500000000000067E-2</v>
      </c>
      <c r="AV7" s="240">
        <v>0.97569444444444453</v>
      </c>
      <c r="AW7" s="230">
        <v>1</v>
      </c>
      <c r="AX7" s="230">
        <v>1</v>
      </c>
      <c r="AY7" s="230">
        <v>2</v>
      </c>
      <c r="AZ7" s="230">
        <v>2</v>
      </c>
      <c r="BA7" s="230">
        <v>3</v>
      </c>
      <c r="BB7" s="230">
        <v>4</v>
      </c>
      <c r="BC7" s="245"/>
      <c r="BD7" s="245"/>
      <c r="BE7" s="245"/>
      <c r="BF7" s="245"/>
      <c r="BG7" s="246">
        <f>BK7+BU7+BV7-AV7</f>
        <v>4.8611111111111049E-2</v>
      </c>
      <c r="BH7" s="247">
        <v>3.472222222222222E-3</v>
      </c>
      <c r="BI7" s="248">
        <f>SUM(AW7:BF7)*BH7</f>
        <v>4.5138888888888888E-2</v>
      </c>
      <c r="BJ7" s="239">
        <v>5</v>
      </c>
      <c r="BK7" s="240">
        <v>2.4305555555555556E-2</v>
      </c>
      <c r="BL7" s="243">
        <f>BM7-BK7</f>
        <v>9.7222222222222189E-3</v>
      </c>
      <c r="BM7" s="240">
        <v>3.4027777777777775E-2</v>
      </c>
      <c r="BN7" s="230" t="s">
        <v>311</v>
      </c>
      <c r="BO7" s="230" t="s">
        <v>311</v>
      </c>
      <c r="BP7" s="230" t="s">
        <v>311</v>
      </c>
      <c r="BQ7" s="230" t="s">
        <v>311</v>
      </c>
      <c r="BR7" s="230" t="s">
        <v>311</v>
      </c>
      <c r="BS7" s="230" t="s">
        <v>311</v>
      </c>
      <c r="BT7" s="230" t="s">
        <v>311</v>
      </c>
      <c r="BU7" s="249">
        <v>0.95833333333333337</v>
      </c>
      <c r="BV7" s="249">
        <v>4.1666666666666664E-2</v>
      </c>
      <c r="BW7" s="250">
        <f t="shared" si="9"/>
        <v>1.2590277777777779</v>
      </c>
      <c r="BX7" s="240">
        <v>0.29305555555555557</v>
      </c>
      <c r="BY7" s="251">
        <f t="shared" si="10"/>
        <v>0.73055555555555562</v>
      </c>
      <c r="BZ7" s="252">
        <f t="shared" si="11"/>
        <v>2.6895833333333337</v>
      </c>
      <c r="CA7" s="253">
        <f t="shared" si="12"/>
        <v>1.8750000000000076E-2</v>
      </c>
      <c r="CB7" s="265"/>
      <c r="CC7" s="266">
        <v>22</v>
      </c>
      <c r="CD7" s="267">
        <f t="shared" si="13"/>
        <v>0.68541666666666679</v>
      </c>
      <c r="CE7" s="268">
        <v>4</v>
      </c>
      <c r="CF7" s="258" t="s">
        <v>177</v>
      </c>
    </row>
    <row r="8" spans="1:84" ht="12.75">
      <c r="A8" s="221">
        <v>221</v>
      </c>
      <c r="B8" s="273" t="s">
        <v>95</v>
      </c>
      <c r="C8" s="261" t="s">
        <v>157</v>
      </c>
      <c r="D8" s="230"/>
      <c r="E8" s="261" t="s">
        <v>175</v>
      </c>
      <c r="F8" s="262"/>
      <c r="G8" s="263">
        <v>5</v>
      </c>
      <c r="H8" s="249">
        <v>1.3888888888888889E-3</v>
      </c>
      <c r="I8" s="227">
        <f t="shared" si="0"/>
        <v>6.9444444444444449E-3</v>
      </c>
      <c r="J8" s="228">
        <v>0.5625</v>
      </c>
      <c r="K8" s="264">
        <f t="shared" si="1"/>
        <v>0.56944444444444442</v>
      </c>
      <c r="L8" s="230" t="s">
        <v>311</v>
      </c>
      <c r="M8" s="230" t="s">
        <v>311</v>
      </c>
      <c r="N8" s="230" t="s">
        <v>311</v>
      </c>
      <c r="O8" s="230" t="s">
        <v>311</v>
      </c>
      <c r="P8" s="230" t="s">
        <v>311</v>
      </c>
      <c r="Q8" s="230" t="s">
        <v>311</v>
      </c>
      <c r="R8" s="230" t="s">
        <v>311</v>
      </c>
      <c r="S8" s="230" t="s">
        <v>311</v>
      </c>
      <c r="T8" s="230" t="s">
        <v>311</v>
      </c>
      <c r="U8" s="231">
        <v>17</v>
      </c>
      <c r="V8" s="232">
        <v>17</v>
      </c>
      <c r="W8" s="249">
        <v>1.3888888888888888E-2</v>
      </c>
      <c r="X8" s="230">
        <f t="shared" si="2"/>
        <v>0</v>
      </c>
      <c r="Y8" s="242">
        <f t="shared" si="3"/>
        <v>0</v>
      </c>
      <c r="Z8" s="234">
        <f t="shared" si="4"/>
        <v>0.25902777777777775</v>
      </c>
      <c r="AA8" s="239">
        <v>5</v>
      </c>
      <c r="AB8" s="240">
        <v>0.82847222222222217</v>
      </c>
      <c r="AC8" s="239">
        <v>55</v>
      </c>
      <c r="AD8" s="241">
        <f t="shared" si="5"/>
        <v>5.5555555555555358E-3</v>
      </c>
      <c r="AE8" s="240">
        <v>0.8340277777777777</v>
      </c>
      <c r="AF8" s="230" t="s">
        <v>311</v>
      </c>
      <c r="AG8" s="230" t="s">
        <v>311</v>
      </c>
      <c r="AH8" s="230" t="s">
        <v>311</v>
      </c>
      <c r="AI8" s="230" t="s">
        <v>311</v>
      </c>
      <c r="AJ8" s="230" t="s">
        <v>311</v>
      </c>
      <c r="AK8" s="230" t="s">
        <v>311</v>
      </c>
      <c r="AL8" s="238">
        <f t="shared" si="6"/>
        <v>1.1291666666666669</v>
      </c>
      <c r="AM8" s="239">
        <v>5</v>
      </c>
      <c r="AN8" s="240">
        <v>0.96319444444444446</v>
      </c>
      <c r="AO8" s="241">
        <f t="shared" si="7"/>
        <v>1.5972222222222165E-2</v>
      </c>
      <c r="AP8" s="240">
        <v>0.97916666666666663</v>
      </c>
      <c r="AQ8" s="230" t="s">
        <v>311</v>
      </c>
      <c r="AR8" s="240">
        <v>0.99513888888888891</v>
      </c>
      <c r="AS8" s="242">
        <v>0</v>
      </c>
      <c r="AT8" s="243">
        <f t="shared" si="8"/>
        <v>1.5972222222222276E-2</v>
      </c>
      <c r="AU8" s="269">
        <f>AV8-AR8</f>
        <v>0</v>
      </c>
      <c r="AV8" s="240">
        <v>0.99513888888888891</v>
      </c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6">
        <f>BK8-AV8</f>
        <v>1.388888888888884E-3</v>
      </c>
      <c r="BH8" s="247">
        <v>3.472222222222222E-3</v>
      </c>
      <c r="BI8" s="248">
        <f>IF(SUM(AW8:BF8)&lt;10,0,(SUM(AW8:BF8)-10)*BH8)</f>
        <v>0</v>
      </c>
      <c r="BJ8" s="239">
        <v>4</v>
      </c>
      <c r="BK8" s="240">
        <v>0.99652777777777779</v>
      </c>
      <c r="BL8" s="243">
        <f>BM8-BK8+BU8+BV8</f>
        <v>4.8611111111111285E-3</v>
      </c>
      <c r="BM8" s="240">
        <v>1.3888888888888889E-3</v>
      </c>
      <c r="BN8" s="230" t="s">
        <v>311</v>
      </c>
      <c r="BO8" s="230" t="s">
        <v>311</v>
      </c>
      <c r="BP8" s="230" t="s">
        <v>311</v>
      </c>
      <c r="BQ8" s="230" t="s">
        <v>311</v>
      </c>
      <c r="BR8" s="230" t="s">
        <v>311</v>
      </c>
      <c r="BS8" s="230" t="s">
        <v>311</v>
      </c>
      <c r="BT8" s="230" t="s">
        <v>311</v>
      </c>
      <c r="BU8" s="249">
        <v>0.95833333333333337</v>
      </c>
      <c r="BV8" s="249">
        <v>4.1666666666666664E-2</v>
      </c>
      <c r="BW8" s="250">
        <f t="shared" si="9"/>
        <v>1.2513888888888891</v>
      </c>
      <c r="BX8" s="240">
        <v>0.25277777777777777</v>
      </c>
      <c r="BY8" s="251">
        <f t="shared" si="10"/>
        <v>0.69027777777777799</v>
      </c>
      <c r="BZ8" s="252">
        <f t="shared" si="11"/>
        <v>2.656944444444445</v>
      </c>
      <c r="CA8" s="253">
        <f t="shared" si="12"/>
        <v>2.638888888888883E-2</v>
      </c>
      <c r="CB8" s="265"/>
      <c r="CC8" s="266">
        <v>22</v>
      </c>
      <c r="CD8" s="267">
        <f t="shared" si="13"/>
        <v>0.69027777777777799</v>
      </c>
      <c r="CE8" s="268">
        <v>5</v>
      </c>
      <c r="CF8" s="258" t="s">
        <v>177</v>
      </c>
    </row>
    <row r="9" spans="1:84" ht="12.75">
      <c r="A9" s="221">
        <v>219</v>
      </c>
      <c r="B9" s="273" t="s">
        <v>93</v>
      </c>
      <c r="C9" s="261" t="s">
        <v>155</v>
      </c>
      <c r="D9" s="230"/>
      <c r="E9" s="261" t="s">
        <v>166</v>
      </c>
      <c r="F9" s="262"/>
      <c r="G9" s="263">
        <v>5</v>
      </c>
      <c r="H9" s="249">
        <v>1.3888888888888889E-3</v>
      </c>
      <c r="I9" s="227">
        <f t="shared" si="0"/>
        <v>6.9444444444444449E-3</v>
      </c>
      <c r="J9" s="228">
        <v>0.5625</v>
      </c>
      <c r="K9" s="264">
        <f t="shared" si="1"/>
        <v>0.56944444444444442</v>
      </c>
      <c r="L9" s="230" t="s">
        <v>311</v>
      </c>
      <c r="M9" s="230" t="s">
        <v>311</v>
      </c>
      <c r="N9" s="230" t="s">
        <v>311</v>
      </c>
      <c r="O9" s="230" t="s">
        <v>311</v>
      </c>
      <c r="P9" s="230" t="s">
        <v>311</v>
      </c>
      <c r="Q9" s="230" t="s">
        <v>311</v>
      </c>
      <c r="R9" s="230" t="s">
        <v>311</v>
      </c>
      <c r="S9" s="230" t="s">
        <v>311</v>
      </c>
      <c r="T9" s="230" t="s">
        <v>311</v>
      </c>
      <c r="U9" s="231">
        <v>17</v>
      </c>
      <c r="V9" s="232">
        <v>17</v>
      </c>
      <c r="W9" s="249">
        <v>1.3888888888888888E-2</v>
      </c>
      <c r="X9" s="230">
        <f t="shared" si="2"/>
        <v>0</v>
      </c>
      <c r="Y9" s="242">
        <f t="shared" si="3"/>
        <v>0</v>
      </c>
      <c r="Z9" s="234">
        <f t="shared" si="4"/>
        <v>0.26597222222222228</v>
      </c>
      <c r="AA9" s="239">
        <v>7</v>
      </c>
      <c r="AB9" s="240">
        <v>0.8354166666666667</v>
      </c>
      <c r="AC9" s="239">
        <v>6</v>
      </c>
      <c r="AD9" s="241">
        <f t="shared" si="5"/>
        <v>6.2499999999999778E-3</v>
      </c>
      <c r="AE9" s="240">
        <v>0.84166666666666667</v>
      </c>
      <c r="AF9" s="230" t="s">
        <v>311</v>
      </c>
      <c r="AG9" s="230" t="s">
        <v>311</v>
      </c>
      <c r="AH9" s="230" t="s">
        <v>311</v>
      </c>
      <c r="AI9" s="230" t="s">
        <v>311</v>
      </c>
      <c r="AJ9" s="230" t="s">
        <v>311</v>
      </c>
      <c r="AK9" s="230" t="s">
        <v>311</v>
      </c>
      <c r="AL9" s="238">
        <f t="shared" si="6"/>
        <v>0.18680555555555556</v>
      </c>
      <c r="AM9" s="239">
        <v>6</v>
      </c>
      <c r="AN9" s="240">
        <v>2.8472222222222222E-2</v>
      </c>
      <c r="AO9" s="241">
        <f t="shared" si="7"/>
        <v>1.3888888888888909E-3</v>
      </c>
      <c r="AP9" s="240">
        <v>2.9861111111111113E-2</v>
      </c>
      <c r="AQ9" s="230" t="s">
        <v>311</v>
      </c>
      <c r="AR9" s="240">
        <v>4.027777777777778E-2</v>
      </c>
      <c r="AS9" s="242">
        <v>0</v>
      </c>
      <c r="AT9" s="243">
        <f t="shared" si="8"/>
        <v>1.0416666666666668E-2</v>
      </c>
      <c r="AU9" s="269">
        <f t="shared" ref="AU9:AU15" si="14">BM9-AR9</f>
        <v>1.6666666666666663E-2</v>
      </c>
      <c r="AV9" s="270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71"/>
      <c r="BH9" s="271"/>
      <c r="BI9" s="271"/>
      <c r="BJ9" s="274">
        <v>6</v>
      </c>
      <c r="BK9" s="270"/>
      <c r="BL9" s="265"/>
      <c r="BM9" s="240">
        <v>5.6944444444444443E-2</v>
      </c>
      <c r="BN9" s="230" t="s">
        <v>311</v>
      </c>
      <c r="BO9" s="230" t="s">
        <v>311</v>
      </c>
      <c r="BP9" s="230" t="s">
        <v>311</v>
      </c>
      <c r="BQ9" s="230" t="s">
        <v>311</v>
      </c>
      <c r="BR9" s="230" t="s">
        <v>311</v>
      </c>
      <c r="BS9" s="230" t="s">
        <v>311</v>
      </c>
      <c r="BT9" s="230" t="s">
        <v>311</v>
      </c>
      <c r="BU9" s="249">
        <v>0.95833333333333337</v>
      </c>
      <c r="BV9" s="249">
        <v>4.1666666666666664E-2</v>
      </c>
      <c r="BW9" s="250">
        <f t="shared" si="9"/>
        <v>1.3284722222222223</v>
      </c>
      <c r="BX9" s="240">
        <v>0.38541666666666669</v>
      </c>
      <c r="BY9" s="251">
        <f t="shared" si="10"/>
        <v>0.82291666666666674</v>
      </c>
      <c r="BZ9" s="252">
        <f t="shared" si="11"/>
        <v>1.7916666666666667</v>
      </c>
      <c r="CA9" s="253">
        <f t="shared" si="12"/>
        <v>7.6388888888888687E-3</v>
      </c>
      <c r="CB9" s="265"/>
      <c r="CC9" s="266">
        <v>22</v>
      </c>
      <c r="CD9" s="267">
        <f t="shared" si="13"/>
        <v>0.82291666666666674</v>
      </c>
      <c r="CE9" s="268">
        <v>6</v>
      </c>
      <c r="CF9" s="272" t="s">
        <v>178</v>
      </c>
    </row>
    <row r="10" spans="1:84" ht="12.75">
      <c r="A10" s="221">
        <v>223</v>
      </c>
      <c r="B10" s="273" t="s">
        <v>267</v>
      </c>
      <c r="C10" s="261" t="s">
        <v>268</v>
      </c>
      <c r="D10" s="230"/>
      <c r="E10" s="261" t="s">
        <v>269</v>
      </c>
      <c r="F10" s="262"/>
      <c r="G10" s="263">
        <v>3</v>
      </c>
      <c r="H10" s="249">
        <v>1.3888888888888889E-3</v>
      </c>
      <c r="I10" s="227">
        <f t="shared" si="0"/>
        <v>9.7222222222222224E-3</v>
      </c>
      <c r="J10" s="228">
        <v>0.5625</v>
      </c>
      <c r="K10" s="264">
        <f t="shared" si="1"/>
        <v>0.57222222222222219</v>
      </c>
      <c r="L10" s="230" t="s">
        <v>311</v>
      </c>
      <c r="M10" s="230" t="s">
        <v>311</v>
      </c>
      <c r="N10" s="230" t="s">
        <v>311</v>
      </c>
      <c r="O10" s="230" t="s">
        <v>311</v>
      </c>
      <c r="P10" s="230" t="s">
        <v>311</v>
      </c>
      <c r="Q10" s="230" t="s">
        <v>311</v>
      </c>
      <c r="R10" s="230" t="s">
        <v>311</v>
      </c>
      <c r="S10" s="230" t="s">
        <v>311</v>
      </c>
      <c r="T10" s="230" t="s">
        <v>311</v>
      </c>
      <c r="U10" s="231">
        <v>17</v>
      </c>
      <c r="V10" s="232">
        <v>17</v>
      </c>
      <c r="W10" s="249">
        <v>1.3888888888888888E-2</v>
      </c>
      <c r="X10" s="230">
        <f t="shared" si="2"/>
        <v>0</v>
      </c>
      <c r="Y10" s="242">
        <f t="shared" si="3"/>
        <v>0</v>
      </c>
      <c r="Z10" s="234">
        <f t="shared" si="4"/>
        <v>0.28194444444444444</v>
      </c>
      <c r="AA10" s="239">
        <v>10</v>
      </c>
      <c r="AB10" s="240">
        <v>0.85416666666666663</v>
      </c>
      <c r="AC10" s="239">
        <v>10</v>
      </c>
      <c r="AD10" s="237">
        <f t="shared" si="5"/>
        <v>2.6388888888888906E-2</v>
      </c>
      <c r="AE10" s="240">
        <v>0.88055555555555554</v>
      </c>
      <c r="AF10" s="230" t="s">
        <v>311</v>
      </c>
      <c r="AG10" s="230" t="s">
        <v>311</v>
      </c>
      <c r="AH10" s="230" t="s">
        <v>311</v>
      </c>
      <c r="AI10" s="230" t="s">
        <v>311</v>
      </c>
      <c r="AJ10" s="230" t="s">
        <v>311</v>
      </c>
      <c r="AK10" s="230" t="s">
        <v>311</v>
      </c>
      <c r="AL10" s="238">
        <f t="shared" si="6"/>
        <v>0.27569444444444469</v>
      </c>
      <c r="AM10" s="239">
        <v>9</v>
      </c>
      <c r="AN10" s="240">
        <v>0.15625</v>
      </c>
      <c r="AO10" s="241">
        <f t="shared" si="7"/>
        <v>2.0833333333333259E-3</v>
      </c>
      <c r="AP10" s="240">
        <v>0.15833333333333333</v>
      </c>
      <c r="AQ10" s="230" t="s">
        <v>311</v>
      </c>
      <c r="AR10" s="240">
        <v>0.17083333333333331</v>
      </c>
      <c r="AS10" s="242">
        <v>0</v>
      </c>
      <c r="AT10" s="243">
        <f t="shared" si="8"/>
        <v>1.2499999999999983E-2</v>
      </c>
      <c r="AU10" s="244">
        <f t="shared" si="14"/>
        <v>2.3611111111111138E-2</v>
      </c>
      <c r="AV10" s="270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71"/>
      <c r="BH10" s="271"/>
      <c r="BI10" s="271"/>
      <c r="BJ10" s="274">
        <v>8</v>
      </c>
      <c r="BK10" s="270"/>
      <c r="BL10" s="265"/>
      <c r="BM10" s="240">
        <v>0.19444444444444445</v>
      </c>
      <c r="BN10" s="230" t="s">
        <v>311</v>
      </c>
      <c r="BO10" s="230" t="s">
        <v>311</v>
      </c>
      <c r="BP10" s="230" t="s">
        <v>311</v>
      </c>
      <c r="BQ10" s="230" t="s">
        <v>311</v>
      </c>
      <c r="BR10" s="230" t="s">
        <v>311</v>
      </c>
      <c r="BS10" s="230" t="s">
        <v>311</v>
      </c>
      <c r="BT10" s="230" t="s">
        <v>311</v>
      </c>
      <c r="BU10" s="249">
        <v>0.95833333333333337</v>
      </c>
      <c r="BV10" s="249">
        <v>4.1666666666666664E-2</v>
      </c>
      <c r="BW10" s="250">
        <f t="shared" si="9"/>
        <v>1.2312500000000002</v>
      </c>
      <c r="BX10" s="240">
        <v>0.42569444444444443</v>
      </c>
      <c r="BY10" s="251">
        <f t="shared" si="10"/>
        <v>0.8631944444444446</v>
      </c>
      <c r="BZ10" s="252">
        <f t="shared" si="11"/>
        <v>1.8013888888888894</v>
      </c>
      <c r="CA10" s="253">
        <f t="shared" si="12"/>
        <v>2.8472222222222232E-2</v>
      </c>
      <c r="CB10" s="265"/>
      <c r="CC10" s="266">
        <v>22</v>
      </c>
      <c r="CD10" s="267">
        <f t="shared" si="13"/>
        <v>0.8631944444444446</v>
      </c>
      <c r="CE10" s="268">
        <v>7</v>
      </c>
      <c r="CF10" s="258" t="s">
        <v>177</v>
      </c>
    </row>
    <row r="11" spans="1:84" ht="12.75">
      <c r="A11" s="221">
        <v>208</v>
      </c>
      <c r="B11" s="260" t="s">
        <v>85</v>
      </c>
      <c r="C11" s="261" t="s">
        <v>159</v>
      </c>
      <c r="D11" s="230"/>
      <c r="E11" s="261" t="s">
        <v>161</v>
      </c>
      <c r="F11" s="262"/>
      <c r="G11" s="263">
        <v>4</v>
      </c>
      <c r="H11" s="249">
        <v>1.3888888888888889E-3</v>
      </c>
      <c r="I11" s="227">
        <f t="shared" si="0"/>
        <v>8.3333333333333332E-3</v>
      </c>
      <c r="J11" s="228">
        <v>0.5625</v>
      </c>
      <c r="K11" s="264">
        <f t="shared" si="1"/>
        <v>0.5708333333333333</v>
      </c>
      <c r="L11" s="230" t="s">
        <v>311</v>
      </c>
      <c r="M11" s="230" t="s">
        <v>311</v>
      </c>
      <c r="N11" s="230" t="s">
        <v>311</v>
      </c>
      <c r="O11" s="230" t="s">
        <v>311</v>
      </c>
      <c r="P11" s="230" t="s">
        <v>311</v>
      </c>
      <c r="Q11" s="230" t="s">
        <v>311</v>
      </c>
      <c r="R11" s="230" t="s">
        <v>311</v>
      </c>
      <c r="S11" s="230" t="s">
        <v>311</v>
      </c>
      <c r="T11" s="230" t="s">
        <v>311</v>
      </c>
      <c r="U11" s="231">
        <v>17</v>
      </c>
      <c r="V11" s="232">
        <v>17</v>
      </c>
      <c r="W11" s="249">
        <v>1.3888888888888888E-2</v>
      </c>
      <c r="X11" s="230">
        <f t="shared" si="2"/>
        <v>0</v>
      </c>
      <c r="Y11" s="242">
        <f t="shared" si="3"/>
        <v>0</v>
      </c>
      <c r="Z11" s="234">
        <f t="shared" si="4"/>
        <v>0.28611111111111109</v>
      </c>
      <c r="AA11" s="239">
        <v>11</v>
      </c>
      <c r="AB11" s="240">
        <v>0.8569444444444444</v>
      </c>
      <c r="AC11" s="239">
        <v>10</v>
      </c>
      <c r="AD11" s="241">
        <f t="shared" si="5"/>
        <v>2.3611111111111138E-2</v>
      </c>
      <c r="AE11" s="240">
        <v>0.88055555555555554</v>
      </c>
      <c r="AF11" s="230" t="s">
        <v>311</v>
      </c>
      <c r="AG11" s="230" t="s">
        <v>311</v>
      </c>
      <c r="AH11" s="230" t="s">
        <v>311</v>
      </c>
      <c r="AI11" s="230" t="s">
        <v>311</v>
      </c>
      <c r="AJ11" s="230" t="s">
        <v>311</v>
      </c>
      <c r="AK11" s="230" t="s">
        <v>311</v>
      </c>
      <c r="AL11" s="238">
        <f t="shared" si="6"/>
        <v>0.22986111111111129</v>
      </c>
      <c r="AM11" s="239">
        <v>8</v>
      </c>
      <c r="AN11" s="240">
        <v>0.11041666666666666</v>
      </c>
      <c r="AO11" s="241">
        <f t="shared" si="7"/>
        <v>1.5277777777777779E-2</v>
      </c>
      <c r="AP11" s="240">
        <v>0.12569444444444444</v>
      </c>
      <c r="AQ11" s="230" t="s">
        <v>311</v>
      </c>
      <c r="AR11" s="240">
        <v>0.15555555555555556</v>
      </c>
      <c r="AS11" s="242">
        <v>0</v>
      </c>
      <c r="AT11" s="243">
        <f t="shared" si="8"/>
        <v>2.9861111111111116E-2</v>
      </c>
      <c r="AU11" s="244">
        <f t="shared" si="14"/>
        <v>1.8750000000000017E-2</v>
      </c>
      <c r="AV11" s="270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71"/>
      <c r="BH11" s="271"/>
      <c r="BI11" s="271"/>
      <c r="BJ11" s="274">
        <v>7</v>
      </c>
      <c r="BK11" s="270"/>
      <c r="BL11" s="265"/>
      <c r="BM11" s="240">
        <v>0.17430555555555557</v>
      </c>
      <c r="BN11" s="230" t="s">
        <v>311</v>
      </c>
      <c r="BO11" s="230" t="s">
        <v>311</v>
      </c>
      <c r="BP11" s="230" t="s">
        <v>311</v>
      </c>
      <c r="BQ11" s="230" t="s">
        <v>311</v>
      </c>
      <c r="BR11" s="230" t="s">
        <v>311</v>
      </c>
      <c r="BS11" s="245"/>
      <c r="BT11" s="245"/>
      <c r="BU11" s="249">
        <v>0.95833333333333337</v>
      </c>
      <c r="BV11" s="249">
        <v>4.1666666666666664E-2</v>
      </c>
      <c r="BW11" s="250">
        <f t="shared" si="9"/>
        <v>1.2493055555555557</v>
      </c>
      <c r="BX11" s="240">
        <v>0.4236111111111111</v>
      </c>
      <c r="BY11" s="251">
        <f t="shared" si="10"/>
        <v>0.86111111111111116</v>
      </c>
      <c r="BZ11" s="252">
        <f t="shared" si="11"/>
        <v>1.7951388888888893</v>
      </c>
      <c r="CA11" s="253">
        <f t="shared" si="12"/>
        <v>3.8888888888888917E-2</v>
      </c>
      <c r="CB11" s="265"/>
      <c r="CC11" s="266">
        <v>20</v>
      </c>
      <c r="CD11" s="267">
        <f t="shared" si="13"/>
        <v>0.86111111111111116</v>
      </c>
      <c r="CE11" s="268">
        <v>8</v>
      </c>
      <c r="CF11" s="272" t="s">
        <v>178</v>
      </c>
    </row>
    <row r="12" spans="1:84" ht="12.75">
      <c r="A12" s="221">
        <v>203</v>
      </c>
      <c r="B12" s="260" t="s">
        <v>82</v>
      </c>
      <c r="C12" s="261" t="s">
        <v>145</v>
      </c>
      <c r="D12" s="230"/>
      <c r="E12" s="261" t="s">
        <v>163</v>
      </c>
      <c r="F12" s="262"/>
      <c r="G12" s="263">
        <v>1</v>
      </c>
      <c r="H12" s="249">
        <v>1.3888888888888889E-3</v>
      </c>
      <c r="I12" s="227">
        <f t="shared" si="0"/>
        <v>1.2500000000000001E-2</v>
      </c>
      <c r="J12" s="228">
        <v>0.5625</v>
      </c>
      <c r="K12" s="264">
        <f t="shared" si="1"/>
        <v>0.57499999999999996</v>
      </c>
      <c r="L12" s="230" t="s">
        <v>311</v>
      </c>
      <c r="M12" s="230" t="s">
        <v>311</v>
      </c>
      <c r="N12" s="230" t="s">
        <v>311</v>
      </c>
      <c r="O12" s="230" t="s">
        <v>311</v>
      </c>
      <c r="P12" s="230" t="s">
        <v>311</v>
      </c>
      <c r="Q12" s="230" t="s">
        <v>311</v>
      </c>
      <c r="R12" s="230" t="s">
        <v>311</v>
      </c>
      <c r="S12" s="230" t="s">
        <v>311</v>
      </c>
      <c r="T12" s="230" t="s">
        <v>311</v>
      </c>
      <c r="U12" s="231">
        <v>17</v>
      </c>
      <c r="V12" s="232">
        <v>17</v>
      </c>
      <c r="W12" s="249">
        <v>1.3888888888888888E-2</v>
      </c>
      <c r="X12" s="230">
        <f t="shared" si="2"/>
        <v>0</v>
      </c>
      <c r="Y12" s="242">
        <f t="shared" si="3"/>
        <v>0</v>
      </c>
      <c r="Z12" s="234">
        <f t="shared" si="4"/>
        <v>0.33958333333333335</v>
      </c>
      <c r="AA12" s="239">
        <v>15</v>
      </c>
      <c r="AB12" s="240">
        <v>0.9145833333333333</v>
      </c>
      <c r="AC12" s="239">
        <v>15</v>
      </c>
      <c r="AD12" s="241">
        <f t="shared" si="5"/>
        <v>2.083333333333337E-2</v>
      </c>
      <c r="AE12" s="240">
        <v>0.93541666666666667</v>
      </c>
      <c r="AF12" s="230" t="s">
        <v>311</v>
      </c>
      <c r="AG12" s="230" t="s">
        <v>311</v>
      </c>
      <c r="AH12" s="230" t="s">
        <v>311</v>
      </c>
      <c r="AI12" s="230" t="s">
        <v>311</v>
      </c>
      <c r="AJ12" s="230" t="s">
        <v>311</v>
      </c>
      <c r="AK12" s="230" t="s">
        <v>311</v>
      </c>
      <c r="AL12" s="238">
        <f t="shared" si="6"/>
        <v>0.22430555555555565</v>
      </c>
      <c r="AM12" s="239">
        <v>10</v>
      </c>
      <c r="AN12" s="240">
        <v>0.15972222222222224</v>
      </c>
      <c r="AO12" s="241">
        <f t="shared" si="7"/>
        <v>8.3333333333333037E-3</v>
      </c>
      <c r="AP12" s="240">
        <v>0.16805555555555554</v>
      </c>
      <c r="AQ12" s="230" t="s">
        <v>311</v>
      </c>
      <c r="AR12" s="240">
        <v>0.19236111111111112</v>
      </c>
      <c r="AS12" s="242">
        <v>0</v>
      </c>
      <c r="AT12" s="243">
        <f t="shared" si="8"/>
        <v>2.430555555555558E-2</v>
      </c>
      <c r="AU12" s="269">
        <f t="shared" si="14"/>
        <v>2.6388888888888878E-2</v>
      </c>
      <c r="AV12" s="270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71"/>
      <c r="BH12" s="271"/>
      <c r="BI12" s="271"/>
      <c r="BJ12" s="274">
        <v>9</v>
      </c>
      <c r="BK12" s="270"/>
      <c r="BL12" s="265"/>
      <c r="BM12" s="270">
        <v>0.21875</v>
      </c>
      <c r="BN12" s="245"/>
      <c r="BO12" s="245"/>
      <c r="BP12" s="245"/>
      <c r="BQ12" s="245"/>
      <c r="BR12" s="245"/>
      <c r="BS12" s="245"/>
      <c r="BT12" s="245"/>
      <c r="BU12" s="271">
        <v>0.95833333333333337</v>
      </c>
      <c r="BV12" s="271">
        <v>4.1666666666666664E-2</v>
      </c>
      <c r="BW12" s="265"/>
      <c r="BX12" s="240">
        <v>0.33333333333333331</v>
      </c>
      <c r="BY12" s="251">
        <f t="shared" si="10"/>
        <v>0.77083333333333348</v>
      </c>
      <c r="BZ12" s="252">
        <f t="shared" si="11"/>
        <v>0.58819444444444458</v>
      </c>
      <c r="CA12" s="253">
        <f t="shared" si="12"/>
        <v>2.9166666666666674E-2</v>
      </c>
      <c r="CB12" s="265"/>
      <c r="CC12" s="266">
        <v>15</v>
      </c>
      <c r="CD12" s="267">
        <f t="shared" si="13"/>
        <v>0.77083333333333348</v>
      </c>
      <c r="CE12" s="268">
        <v>9</v>
      </c>
      <c r="CF12" s="272" t="s">
        <v>178</v>
      </c>
    </row>
    <row r="13" spans="1:84" ht="12.75">
      <c r="A13" s="221">
        <v>212</v>
      </c>
      <c r="B13" s="260" t="s">
        <v>89</v>
      </c>
      <c r="C13" s="261" t="s">
        <v>151</v>
      </c>
      <c r="D13" s="230"/>
      <c r="E13" s="261" t="s">
        <v>170</v>
      </c>
      <c r="F13" s="262"/>
      <c r="G13" s="263">
        <v>3</v>
      </c>
      <c r="H13" s="249">
        <v>1.3888888888888889E-3</v>
      </c>
      <c r="I13" s="227">
        <f t="shared" si="0"/>
        <v>9.7222222222222224E-3</v>
      </c>
      <c r="J13" s="228">
        <v>0.5625</v>
      </c>
      <c r="K13" s="264">
        <f t="shared" si="1"/>
        <v>0.57222222222222219</v>
      </c>
      <c r="L13" s="230" t="s">
        <v>311</v>
      </c>
      <c r="M13" s="230" t="s">
        <v>311</v>
      </c>
      <c r="N13" s="230" t="s">
        <v>311</v>
      </c>
      <c r="O13" s="230" t="s">
        <v>311</v>
      </c>
      <c r="P13" s="230" t="s">
        <v>311</v>
      </c>
      <c r="Q13" s="230" t="s">
        <v>311</v>
      </c>
      <c r="R13" s="230" t="s">
        <v>311</v>
      </c>
      <c r="S13" s="230" t="s">
        <v>311</v>
      </c>
      <c r="T13" s="230" t="s">
        <v>311</v>
      </c>
      <c r="U13" s="231">
        <v>17</v>
      </c>
      <c r="V13" s="232">
        <v>17</v>
      </c>
      <c r="W13" s="249">
        <v>1.3888888888888888E-2</v>
      </c>
      <c r="X13" s="230">
        <f t="shared" si="2"/>
        <v>0</v>
      </c>
      <c r="Y13" s="242">
        <f t="shared" si="3"/>
        <v>0</v>
      </c>
      <c r="Z13" s="234">
        <f t="shared" si="4"/>
        <v>0.36597222222222225</v>
      </c>
      <c r="AA13" s="239">
        <v>17</v>
      </c>
      <c r="AB13" s="240">
        <v>0.93819444444444444</v>
      </c>
      <c r="AC13" s="239">
        <v>17</v>
      </c>
      <c r="AD13" s="241">
        <f t="shared" si="5"/>
        <v>1.1805555555555625E-2</v>
      </c>
      <c r="AE13" s="240">
        <v>0.95000000000000007</v>
      </c>
      <c r="AF13" s="230" t="s">
        <v>311</v>
      </c>
      <c r="AG13" s="230" t="s">
        <v>311</v>
      </c>
      <c r="AH13" s="230" t="s">
        <v>311</v>
      </c>
      <c r="AI13" s="230" t="s">
        <v>311</v>
      </c>
      <c r="AJ13" s="230" t="s">
        <v>311</v>
      </c>
      <c r="AK13" s="230" t="s">
        <v>311</v>
      </c>
      <c r="AL13" s="238">
        <f t="shared" si="6"/>
        <v>0.21388888888888891</v>
      </c>
      <c r="AM13" s="239">
        <v>15</v>
      </c>
      <c r="AN13" s="240">
        <v>0.16388888888888889</v>
      </c>
      <c r="AO13" s="241">
        <f t="shared" si="7"/>
        <v>8.3333333333333592E-3</v>
      </c>
      <c r="AP13" s="240">
        <v>0.17222222222222225</v>
      </c>
      <c r="AQ13" s="230" t="s">
        <v>311</v>
      </c>
      <c r="AR13" s="240">
        <v>0.19999999999999998</v>
      </c>
      <c r="AS13" s="242">
        <v>0</v>
      </c>
      <c r="AT13" s="243">
        <f t="shared" si="8"/>
        <v>2.7777777777777735E-2</v>
      </c>
      <c r="AU13" s="269">
        <f t="shared" si="14"/>
        <v>1.8750000000000017E-2</v>
      </c>
      <c r="AV13" s="270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71"/>
      <c r="BH13" s="271"/>
      <c r="BI13" s="271"/>
      <c r="BJ13" s="274">
        <v>9</v>
      </c>
      <c r="BK13" s="270"/>
      <c r="BL13" s="265"/>
      <c r="BM13" s="240">
        <v>0.21875</v>
      </c>
      <c r="BN13" s="245"/>
      <c r="BO13" s="245"/>
      <c r="BP13" s="245"/>
      <c r="BQ13" s="245"/>
      <c r="BR13" s="245"/>
      <c r="BS13" s="245"/>
      <c r="BT13" s="245"/>
      <c r="BU13" s="271">
        <v>0.95833333333333337</v>
      </c>
      <c r="BV13" s="271">
        <v>4.1666666666666664E-2</v>
      </c>
      <c r="BW13" s="265"/>
      <c r="BX13" s="240">
        <v>0.34652777777777777</v>
      </c>
      <c r="BY13" s="251">
        <f t="shared" si="10"/>
        <v>0.78402777777777799</v>
      </c>
      <c r="BZ13" s="252">
        <f t="shared" si="11"/>
        <v>0.60763888888888884</v>
      </c>
      <c r="CA13" s="253">
        <f t="shared" si="12"/>
        <v>2.0138888888888984E-2</v>
      </c>
      <c r="CB13" s="265"/>
      <c r="CC13" s="266">
        <v>15</v>
      </c>
      <c r="CD13" s="267">
        <f t="shared" si="13"/>
        <v>0.78402777777777799</v>
      </c>
      <c r="CE13" s="268">
        <v>10</v>
      </c>
      <c r="CF13" s="272" t="s">
        <v>178</v>
      </c>
    </row>
    <row r="14" spans="1:84" ht="12.75">
      <c r="A14" s="221">
        <v>229</v>
      </c>
      <c r="B14" s="231" t="s">
        <v>308</v>
      </c>
      <c r="C14" s="261" t="s">
        <v>309</v>
      </c>
      <c r="D14" s="230"/>
      <c r="E14" s="261" t="s">
        <v>310</v>
      </c>
      <c r="F14" s="262"/>
      <c r="G14" s="263">
        <v>5</v>
      </c>
      <c r="H14" s="249">
        <v>1.3888888888888889E-3</v>
      </c>
      <c r="I14" s="227">
        <f t="shared" si="0"/>
        <v>6.9444444444444449E-3</v>
      </c>
      <c r="J14" s="228">
        <v>0.5625</v>
      </c>
      <c r="K14" s="264">
        <f t="shared" si="1"/>
        <v>0.56944444444444442</v>
      </c>
      <c r="L14" s="230" t="s">
        <v>311</v>
      </c>
      <c r="M14" s="230" t="s">
        <v>311</v>
      </c>
      <c r="N14" s="230" t="s">
        <v>311</v>
      </c>
      <c r="O14" s="230" t="s">
        <v>311</v>
      </c>
      <c r="P14" s="230" t="s">
        <v>311</v>
      </c>
      <c r="Q14" s="230" t="s">
        <v>311</v>
      </c>
      <c r="R14" s="230" t="s">
        <v>311</v>
      </c>
      <c r="S14" s="230" t="s">
        <v>311</v>
      </c>
      <c r="T14" s="230" t="s">
        <v>311</v>
      </c>
      <c r="U14" s="231">
        <v>17</v>
      </c>
      <c r="V14" s="232">
        <v>17</v>
      </c>
      <c r="W14" s="249">
        <v>1.3888888888888888E-2</v>
      </c>
      <c r="X14" s="230">
        <f t="shared" si="2"/>
        <v>0</v>
      </c>
      <c r="Y14" s="242">
        <f t="shared" si="3"/>
        <v>0</v>
      </c>
      <c r="Z14" s="234">
        <f t="shared" si="4"/>
        <v>0.33750000000000002</v>
      </c>
      <c r="AA14" s="239">
        <v>13</v>
      </c>
      <c r="AB14" s="240">
        <v>0.90694444444444444</v>
      </c>
      <c r="AC14" s="239">
        <v>14</v>
      </c>
      <c r="AD14" s="241">
        <f t="shared" si="5"/>
        <v>1.8055555555555491E-2</v>
      </c>
      <c r="AE14" s="240">
        <v>0.92499999999999993</v>
      </c>
      <c r="AF14" s="230" t="s">
        <v>311</v>
      </c>
      <c r="AG14" s="230" t="s">
        <v>311</v>
      </c>
      <c r="AH14" s="230" t="s">
        <v>311</v>
      </c>
      <c r="AI14" s="230" t="s">
        <v>311</v>
      </c>
      <c r="AJ14" s="230" t="s">
        <v>311</v>
      </c>
      <c r="AK14" s="230" t="s">
        <v>311</v>
      </c>
      <c r="AL14" s="238">
        <f t="shared" si="6"/>
        <v>0.23541666666666694</v>
      </c>
      <c r="AM14" s="239">
        <v>12</v>
      </c>
      <c r="AN14" s="240">
        <v>0.16041666666666668</v>
      </c>
      <c r="AO14" s="241">
        <f t="shared" si="7"/>
        <v>1.5972222222222221E-2</v>
      </c>
      <c r="AP14" s="240">
        <v>0.1763888888888889</v>
      </c>
      <c r="AQ14" s="230" t="s">
        <v>311</v>
      </c>
      <c r="AR14" s="240">
        <v>0.20277777777777781</v>
      </c>
      <c r="AS14" s="242">
        <v>0</v>
      </c>
      <c r="AT14" s="243">
        <f t="shared" si="8"/>
        <v>2.6388888888888906E-2</v>
      </c>
      <c r="AU14" s="244">
        <f t="shared" si="14"/>
        <v>1.6666666666666635E-2</v>
      </c>
      <c r="AV14" s="270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71"/>
      <c r="BH14" s="271"/>
      <c r="BI14" s="271"/>
      <c r="BJ14" s="274">
        <v>11</v>
      </c>
      <c r="BK14" s="270"/>
      <c r="BL14" s="265"/>
      <c r="BM14" s="240">
        <v>0.21944444444444444</v>
      </c>
      <c r="BN14" s="245"/>
      <c r="BO14" s="245"/>
      <c r="BP14" s="245"/>
      <c r="BQ14" s="245"/>
      <c r="BR14" s="245"/>
      <c r="BS14" s="245"/>
      <c r="BT14" s="245"/>
      <c r="BU14" s="271">
        <v>0.95833333333333337</v>
      </c>
      <c r="BV14" s="271">
        <v>4.1666666666666664E-2</v>
      </c>
      <c r="BW14" s="265"/>
      <c r="BX14" s="240">
        <v>0.35694444444444445</v>
      </c>
      <c r="BY14" s="275">
        <f t="shared" si="10"/>
        <v>0.79444444444444451</v>
      </c>
      <c r="BZ14" s="252">
        <f t="shared" si="11"/>
        <v>0.59930555555555587</v>
      </c>
      <c r="CA14" s="253">
        <f t="shared" si="12"/>
        <v>3.4027777777777712E-2</v>
      </c>
      <c r="CB14" s="265"/>
      <c r="CC14" s="266">
        <v>15</v>
      </c>
      <c r="CD14" s="267">
        <f t="shared" si="13"/>
        <v>0.79444444444444451</v>
      </c>
      <c r="CE14" s="268">
        <v>11</v>
      </c>
      <c r="CF14" s="258" t="s">
        <v>177</v>
      </c>
    </row>
    <row r="15" spans="1:84" ht="12.75">
      <c r="A15" s="221">
        <v>228</v>
      </c>
      <c r="B15" s="231" t="s">
        <v>303</v>
      </c>
      <c r="C15" s="261" t="s">
        <v>304</v>
      </c>
      <c r="D15" s="230">
        <v>1974</v>
      </c>
      <c r="E15" s="261" t="s">
        <v>305</v>
      </c>
      <c r="F15" s="262">
        <v>1990</v>
      </c>
      <c r="G15" s="263">
        <v>5</v>
      </c>
      <c r="H15" s="249">
        <v>1.3888888888888889E-3</v>
      </c>
      <c r="I15" s="227">
        <f t="shared" si="0"/>
        <v>6.9444444444444449E-3</v>
      </c>
      <c r="J15" s="228">
        <v>0.5625</v>
      </c>
      <c r="K15" s="264">
        <f t="shared" si="1"/>
        <v>0.56944444444444442</v>
      </c>
      <c r="L15" s="230" t="s">
        <v>311</v>
      </c>
      <c r="M15" s="230" t="s">
        <v>311</v>
      </c>
      <c r="N15" s="230" t="s">
        <v>311</v>
      </c>
      <c r="O15" s="230" t="s">
        <v>311</v>
      </c>
      <c r="P15" s="230" t="s">
        <v>311</v>
      </c>
      <c r="Q15" s="230" t="s">
        <v>311</v>
      </c>
      <c r="R15" s="230" t="s">
        <v>311</v>
      </c>
      <c r="S15" s="230" t="s">
        <v>311</v>
      </c>
      <c r="T15" s="230" t="s">
        <v>311</v>
      </c>
      <c r="U15" s="231">
        <v>17</v>
      </c>
      <c r="V15" s="232">
        <v>17</v>
      </c>
      <c r="W15" s="249">
        <v>1.3888888888888888E-2</v>
      </c>
      <c r="X15" s="230">
        <f t="shared" si="2"/>
        <v>0</v>
      </c>
      <c r="Y15" s="242">
        <f t="shared" si="3"/>
        <v>0</v>
      </c>
      <c r="Z15" s="234">
        <f t="shared" si="4"/>
        <v>0.34513888888888888</v>
      </c>
      <c r="AA15" s="239">
        <v>16</v>
      </c>
      <c r="AB15" s="240">
        <v>0.9145833333333333</v>
      </c>
      <c r="AC15" s="239">
        <v>15</v>
      </c>
      <c r="AD15" s="241">
        <f t="shared" si="5"/>
        <v>2.083333333333337E-2</v>
      </c>
      <c r="AE15" s="240">
        <v>0.93541666666666667</v>
      </c>
      <c r="AF15" s="230" t="s">
        <v>311</v>
      </c>
      <c r="AG15" s="230" t="s">
        <v>311</v>
      </c>
      <c r="AH15" s="230" t="s">
        <v>311</v>
      </c>
      <c r="AI15" s="230" t="s">
        <v>311</v>
      </c>
      <c r="AJ15" s="230" t="s">
        <v>311</v>
      </c>
      <c r="AK15" s="230" t="s">
        <v>311</v>
      </c>
      <c r="AL15" s="238">
        <f t="shared" si="6"/>
        <v>0.22569444444444453</v>
      </c>
      <c r="AM15" s="239">
        <v>13</v>
      </c>
      <c r="AN15" s="240">
        <v>0.16111111111111112</v>
      </c>
      <c r="AO15" s="241">
        <f t="shared" si="7"/>
        <v>1.388888888888884E-3</v>
      </c>
      <c r="AP15" s="240">
        <v>0.16250000000000001</v>
      </c>
      <c r="AQ15" s="230" t="s">
        <v>311</v>
      </c>
      <c r="AR15" s="240">
        <v>0.18055555555555555</v>
      </c>
      <c r="AS15" s="242">
        <v>0</v>
      </c>
      <c r="AT15" s="243">
        <f t="shared" si="8"/>
        <v>1.8055555555555547E-2</v>
      </c>
      <c r="AU15" s="244">
        <f t="shared" si="14"/>
        <v>3.888888888888889E-2</v>
      </c>
      <c r="AV15" s="270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71"/>
      <c r="BH15" s="271"/>
      <c r="BI15" s="271"/>
      <c r="BJ15" s="274">
        <v>11</v>
      </c>
      <c r="BK15" s="270"/>
      <c r="BL15" s="265"/>
      <c r="BM15" s="240">
        <v>0.21944444444444444</v>
      </c>
      <c r="BN15" s="245"/>
      <c r="BO15" s="245"/>
      <c r="BP15" s="245"/>
      <c r="BQ15" s="245"/>
      <c r="BR15" s="245"/>
      <c r="BS15" s="245"/>
      <c r="BT15" s="245"/>
      <c r="BU15" s="271">
        <v>0.95833333333333337</v>
      </c>
      <c r="BV15" s="271">
        <v>4.1666666666666664E-2</v>
      </c>
      <c r="BW15" s="265"/>
      <c r="BX15" s="240">
        <v>0.36319444444444443</v>
      </c>
      <c r="BY15" s="251">
        <f t="shared" si="10"/>
        <v>0.8006944444444446</v>
      </c>
      <c r="BZ15" s="252">
        <f t="shared" si="11"/>
        <v>0.58888888888888902</v>
      </c>
      <c r="CA15" s="253">
        <f t="shared" si="12"/>
        <v>2.2222222222222254E-2</v>
      </c>
      <c r="CB15" s="265"/>
      <c r="CC15" s="266">
        <v>15</v>
      </c>
      <c r="CD15" s="267">
        <f t="shared" si="13"/>
        <v>0.8006944444444446</v>
      </c>
      <c r="CE15" s="268">
        <v>12</v>
      </c>
      <c r="CF15" s="258" t="s">
        <v>177</v>
      </c>
    </row>
    <row r="16" spans="1:84" ht="12.75">
      <c r="A16" s="221">
        <v>205</v>
      </c>
      <c r="B16" s="260" t="s">
        <v>84</v>
      </c>
      <c r="C16" s="261" t="s">
        <v>147</v>
      </c>
      <c r="D16" s="230"/>
      <c r="E16" s="261" t="s">
        <v>165</v>
      </c>
      <c r="F16" s="262"/>
      <c r="G16" s="263">
        <v>7</v>
      </c>
      <c r="H16" s="249">
        <v>1.3888888888888889E-3</v>
      </c>
      <c r="I16" s="227">
        <f t="shared" si="0"/>
        <v>4.1666666666666666E-3</v>
      </c>
      <c r="J16" s="228">
        <v>0.5625</v>
      </c>
      <c r="K16" s="264">
        <f t="shared" si="1"/>
        <v>0.56666666666666665</v>
      </c>
      <c r="L16" s="230" t="s">
        <v>311</v>
      </c>
      <c r="M16" s="230" t="s">
        <v>311</v>
      </c>
      <c r="N16" s="230" t="s">
        <v>311</v>
      </c>
      <c r="O16" s="230" t="s">
        <v>311</v>
      </c>
      <c r="P16" s="230" t="s">
        <v>311</v>
      </c>
      <c r="Q16" s="230" t="s">
        <v>311</v>
      </c>
      <c r="R16" s="230" t="s">
        <v>311</v>
      </c>
      <c r="S16" s="230" t="s">
        <v>311</v>
      </c>
      <c r="T16" s="230" t="s">
        <v>311</v>
      </c>
      <c r="U16" s="231">
        <v>17</v>
      </c>
      <c r="V16" s="232">
        <v>17</v>
      </c>
      <c r="W16" s="249">
        <v>1.3888888888888888E-2</v>
      </c>
      <c r="X16" s="230">
        <f t="shared" si="2"/>
        <v>0</v>
      </c>
      <c r="Y16" s="242">
        <f t="shared" si="3"/>
        <v>0</v>
      </c>
      <c r="Z16" s="234">
        <f t="shared" si="4"/>
        <v>0.32916666666666672</v>
      </c>
      <c r="AA16" s="239">
        <v>12</v>
      </c>
      <c r="AB16" s="240">
        <v>0.89583333333333337</v>
      </c>
      <c r="AC16" s="239">
        <v>12</v>
      </c>
      <c r="AD16" s="241">
        <f t="shared" si="5"/>
        <v>1.041666666666663E-2</v>
      </c>
      <c r="AE16" s="240">
        <v>0.90625</v>
      </c>
      <c r="AF16" s="230" t="s">
        <v>311</v>
      </c>
      <c r="AG16" s="230" t="s">
        <v>311</v>
      </c>
      <c r="AH16" s="230" t="s">
        <v>311</v>
      </c>
      <c r="AI16" s="230" t="s">
        <v>311</v>
      </c>
      <c r="AJ16" s="230" t="s">
        <v>311</v>
      </c>
      <c r="AK16" s="230" t="s">
        <v>311</v>
      </c>
      <c r="AL16" s="238">
        <f t="shared" si="6"/>
        <v>0.25555555555555576</v>
      </c>
      <c r="AM16" s="239">
        <v>14</v>
      </c>
      <c r="AN16" s="240">
        <v>0.16180555555555556</v>
      </c>
      <c r="AO16" s="241">
        <f>AP16-AN16</f>
        <v>1.5972222222222221E-2</v>
      </c>
      <c r="AP16" s="240">
        <v>0.17777777777777778</v>
      </c>
      <c r="AQ16" s="230" t="s">
        <v>311</v>
      </c>
      <c r="AR16" s="240">
        <v>0.21597222222222223</v>
      </c>
      <c r="AS16" s="242">
        <v>0</v>
      </c>
      <c r="AT16" s="243">
        <f>AR16-AP16</f>
        <v>3.8194444444444448E-2</v>
      </c>
      <c r="AU16" s="269">
        <f>BM16-AR16</f>
        <v>1.3194444444444425E-2</v>
      </c>
      <c r="AV16" s="270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71"/>
      <c r="BH16" s="271"/>
      <c r="BI16" s="271"/>
      <c r="BJ16" s="274">
        <v>13</v>
      </c>
      <c r="BK16" s="270"/>
      <c r="BL16" s="265"/>
      <c r="BM16" s="240">
        <v>0.22916666666666666</v>
      </c>
      <c r="BN16" s="245"/>
      <c r="BO16" s="245"/>
      <c r="BP16" s="245"/>
      <c r="BQ16" s="245"/>
      <c r="BR16" s="245"/>
      <c r="BS16" s="245"/>
      <c r="BT16" s="245"/>
      <c r="BU16" s="271">
        <v>0.95833333333333337</v>
      </c>
      <c r="BV16" s="271">
        <v>4.1666666666666664E-2</v>
      </c>
      <c r="BW16" s="265"/>
      <c r="BX16" s="270">
        <v>0.4465277777777778</v>
      </c>
      <c r="BY16" s="251">
        <f t="shared" si="10"/>
        <v>0.88402777777777786</v>
      </c>
      <c r="BZ16" s="252">
        <f t="shared" si="11"/>
        <v>0.6229166666666669</v>
      </c>
      <c r="CA16" s="253">
        <f t="shared" si="12"/>
        <v>2.6388888888888851E-2</v>
      </c>
      <c r="CB16" s="265"/>
      <c r="CC16" s="266">
        <v>15</v>
      </c>
      <c r="CD16" s="267">
        <f t="shared" si="13"/>
        <v>0.88402777777777786</v>
      </c>
      <c r="CE16" s="268">
        <v>13</v>
      </c>
      <c r="CF16" s="258" t="s">
        <v>177</v>
      </c>
    </row>
    <row r="17" spans="1:84" ht="12.75">
      <c r="A17" s="221">
        <v>214</v>
      </c>
      <c r="B17" s="260" t="s">
        <v>90</v>
      </c>
      <c r="C17" s="261" t="s">
        <v>152</v>
      </c>
      <c r="D17" s="230"/>
      <c r="E17" s="276" t="s">
        <v>171</v>
      </c>
      <c r="F17" s="262"/>
      <c r="G17" s="263">
        <v>2</v>
      </c>
      <c r="H17" s="249">
        <v>1.3888888888888889E-3</v>
      </c>
      <c r="I17" s="227">
        <f t="shared" si="0"/>
        <v>1.1111111111111112E-2</v>
      </c>
      <c r="J17" s="228">
        <v>0.5625</v>
      </c>
      <c r="K17" s="264">
        <f t="shared" si="1"/>
        <v>0.57361111111111107</v>
      </c>
      <c r="L17" s="230" t="s">
        <v>311</v>
      </c>
      <c r="M17" s="230" t="s">
        <v>311</v>
      </c>
      <c r="N17" s="230" t="s">
        <v>311</v>
      </c>
      <c r="O17" s="230" t="s">
        <v>311</v>
      </c>
      <c r="P17" s="230" t="s">
        <v>311</v>
      </c>
      <c r="Q17" s="230" t="s">
        <v>311</v>
      </c>
      <c r="R17" s="230" t="s">
        <v>311</v>
      </c>
      <c r="S17" s="230" t="s">
        <v>311</v>
      </c>
      <c r="T17" s="230" t="s">
        <v>311</v>
      </c>
      <c r="U17" s="231">
        <v>17</v>
      </c>
      <c r="V17" s="277">
        <v>17</v>
      </c>
      <c r="W17" s="249">
        <v>1.3888888888888888E-2</v>
      </c>
      <c r="X17" s="230">
        <f t="shared" si="2"/>
        <v>0</v>
      </c>
      <c r="Y17" s="242">
        <f t="shared" si="3"/>
        <v>0</v>
      </c>
      <c r="Z17" s="234">
        <f t="shared" si="4"/>
        <v>0.27777777777777779</v>
      </c>
      <c r="AA17" s="239">
        <v>8</v>
      </c>
      <c r="AB17" s="240">
        <v>0.85138888888888886</v>
      </c>
      <c r="AC17" s="239">
        <v>9</v>
      </c>
      <c r="AD17" s="241">
        <f t="shared" si="5"/>
        <v>2.3611111111111138E-2</v>
      </c>
      <c r="AE17" s="240">
        <v>0.875</v>
      </c>
      <c r="AF17" s="230" t="s">
        <v>311</v>
      </c>
      <c r="AG17" s="230" t="s">
        <v>311</v>
      </c>
      <c r="AH17" s="230" t="s">
        <v>311</v>
      </c>
      <c r="AI17" s="230" t="s">
        <v>311</v>
      </c>
      <c r="AJ17" s="230" t="s">
        <v>311</v>
      </c>
      <c r="AK17" s="230" t="s">
        <v>311</v>
      </c>
      <c r="AL17" s="238">
        <f t="shared" si="6"/>
        <v>0.28472222222222232</v>
      </c>
      <c r="AM17" s="239">
        <v>10</v>
      </c>
      <c r="AN17" s="240">
        <v>0.15972222222222224</v>
      </c>
      <c r="AO17" s="241">
        <f>AP17-AN17</f>
        <v>4.2361111111111072E-2</v>
      </c>
      <c r="AP17" s="240">
        <v>0.20208333333333331</v>
      </c>
      <c r="AQ17" s="230" t="s">
        <v>311</v>
      </c>
      <c r="AR17" s="240">
        <v>0.22222222222222221</v>
      </c>
      <c r="AS17" s="242">
        <v>0</v>
      </c>
      <c r="AT17" s="243">
        <f>AR17-AP17</f>
        <v>2.0138888888888901E-2</v>
      </c>
      <c r="AU17" s="244">
        <f>BM17-AR17</f>
        <v>6.9444444444444475E-3</v>
      </c>
      <c r="AV17" s="270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71"/>
      <c r="BH17" s="271"/>
      <c r="BI17" s="271"/>
      <c r="BJ17" s="274">
        <v>13</v>
      </c>
      <c r="BK17" s="270"/>
      <c r="BL17" s="265"/>
      <c r="BM17" s="240">
        <v>0.22916666666666666</v>
      </c>
      <c r="BN17" s="245"/>
      <c r="BO17" s="245"/>
      <c r="BP17" s="245"/>
      <c r="BQ17" s="245"/>
      <c r="BR17" s="245"/>
      <c r="BS17" s="245"/>
      <c r="BT17" s="245"/>
      <c r="BU17" s="271">
        <v>0.95833333333333337</v>
      </c>
      <c r="BV17" s="271">
        <v>4.1666666666666664E-2</v>
      </c>
      <c r="BW17" s="265"/>
      <c r="BX17" s="270">
        <v>0.44791666666666669</v>
      </c>
      <c r="BY17" s="251">
        <f t="shared" si="10"/>
        <v>0.88541666666666674</v>
      </c>
      <c r="BZ17" s="252">
        <f t="shared" si="11"/>
        <v>0.58263888888888904</v>
      </c>
      <c r="CA17" s="253">
        <f t="shared" si="12"/>
        <v>6.597222222222221E-2</v>
      </c>
      <c r="CB17" s="265"/>
      <c r="CC17" s="266">
        <v>15</v>
      </c>
      <c r="CD17" s="267">
        <f t="shared" si="13"/>
        <v>0.88541666666666674</v>
      </c>
      <c r="CE17" s="268">
        <v>14</v>
      </c>
      <c r="CF17" s="258" t="s">
        <v>177</v>
      </c>
    </row>
    <row r="18" spans="1:84" ht="12.75">
      <c r="A18" s="221">
        <v>225</v>
      </c>
      <c r="B18" s="273" t="s">
        <v>291</v>
      </c>
      <c r="C18" s="261" t="s">
        <v>292</v>
      </c>
      <c r="D18" s="230"/>
      <c r="E18" s="261" t="s">
        <v>293</v>
      </c>
      <c r="F18" s="262"/>
      <c r="G18" s="263">
        <v>3</v>
      </c>
      <c r="H18" s="249">
        <v>1.3888888888888889E-3</v>
      </c>
      <c r="I18" s="227">
        <f>(10-G18)*H18</f>
        <v>9.7222222222222224E-3</v>
      </c>
      <c r="J18" s="228">
        <v>0.5625</v>
      </c>
      <c r="K18" s="264">
        <f>J18+I18</f>
        <v>0.57222222222222219</v>
      </c>
      <c r="L18" s="230" t="s">
        <v>311</v>
      </c>
      <c r="M18" s="230" t="s">
        <v>311</v>
      </c>
      <c r="N18" s="230" t="s">
        <v>311</v>
      </c>
      <c r="O18" s="230" t="s">
        <v>311</v>
      </c>
      <c r="P18" s="230" t="s">
        <v>311</v>
      </c>
      <c r="Q18" s="230" t="s">
        <v>311</v>
      </c>
      <c r="R18" s="230" t="s">
        <v>311</v>
      </c>
      <c r="S18" s="230" t="s">
        <v>311</v>
      </c>
      <c r="T18" s="230" t="s">
        <v>311</v>
      </c>
      <c r="U18" s="278">
        <v>18</v>
      </c>
      <c r="V18" s="232">
        <v>17</v>
      </c>
      <c r="W18" s="249">
        <v>1.3888888888888888E-2</v>
      </c>
      <c r="X18" s="230">
        <f>IF(V18&gt;U18,V18-U18,U18-V18)</f>
        <v>1</v>
      </c>
      <c r="Y18" s="242">
        <f>X18*W18</f>
        <v>1.3888888888888888E-2</v>
      </c>
      <c r="Z18" s="234">
        <f>AB18-K18</f>
        <v>0.27916666666666667</v>
      </c>
      <c r="AA18" s="239">
        <v>9</v>
      </c>
      <c r="AB18" s="240">
        <v>0.85138888888888886</v>
      </c>
      <c r="AC18" s="239">
        <v>8</v>
      </c>
      <c r="AD18" s="241">
        <f>AE18-AB18</f>
        <v>6.2499999999999778E-3</v>
      </c>
      <c r="AE18" s="240">
        <v>0.85763888888888884</v>
      </c>
      <c r="AF18" s="230" t="s">
        <v>311</v>
      </c>
      <c r="AG18" s="230" t="s">
        <v>311</v>
      </c>
      <c r="AH18" s="230" t="s">
        <v>311</v>
      </c>
      <c r="AI18" s="230" t="s">
        <v>311</v>
      </c>
      <c r="AJ18" s="230" t="s">
        <v>311</v>
      </c>
      <c r="AK18" s="230" t="s">
        <v>311</v>
      </c>
      <c r="AL18" s="238">
        <f>AN18+BU18+BV18-AE18</f>
        <v>0.21041666666666692</v>
      </c>
      <c r="AM18" s="239">
        <v>7</v>
      </c>
      <c r="AN18" s="240">
        <v>6.805555555555555E-2</v>
      </c>
      <c r="AO18" s="265"/>
      <c r="AP18" s="270"/>
      <c r="AQ18" s="245"/>
      <c r="AR18" s="270"/>
      <c r="AS18" s="242"/>
      <c r="AT18" s="265"/>
      <c r="AU18" s="279"/>
      <c r="AV18" s="270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71"/>
      <c r="BH18" s="271"/>
      <c r="BI18" s="271"/>
      <c r="BJ18" s="274">
        <v>15</v>
      </c>
      <c r="BK18" s="270"/>
      <c r="BL18" s="265"/>
      <c r="BM18" s="270"/>
      <c r="BN18" s="245"/>
      <c r="BO18" s="245"/>
      <c r="BP18" s="245"/>
      <c r="BQ18" s="245"/>
      <c r="BR18" s="245"/>
      <c r="BS18" s="245"/>
      <c r="BT18" s="245"/>
      <c r="BU18" s="271">
        <v>0.95833333333333337</v>
      </c>
      <c r="BV18" s="271">
        <v>4.1666666666666664E-2</v>
      </c>
      <c r="BW18" s="265"/>
      <c r="BX18" s="240">
        <v>0.17361111111111113</v>
      </c>
      <c r="BY18" s="251">
        <f>BX18+BU18+BV18-J18</f>
        <v>0.61111111111111116</v>
      </c>
      <c r="BZ18" s="252">
        <f>Z18+AT18+AL18+BG18+BW18</f>
        <v>0.48958333333333359</v>
      </c>
      <c r="CA18" s="253">
        <f>AD18+AO18+BL18</f>
        <v>6.2499999999999778E-3</v>
      </c>
      <c r="CB18" s="265"/>
      <c r="CC18" s="266">
        <v>15</v>
      </c>
      <c r="CD18" s="267">
        <f>BY18+Y18+AS18-BI18</f>
        <v>0.625</v>
      </c>
      <c r="CE18" s="268">
        <v>15</v>
      </c>
      <c r="CF18" s="258" t="s">
        <v>177</v>
      </c>
    </row>
    <row r="19" spans="1:84" ht="12.75">
      <c r="A19" s="221">
        <v>218</v>
      </c>
      <c r="B19" s="273" t="s">
        <v>92</v>
      </c>
      <c r="C19" s="261" t="s">
        <v>154</v>
      </c>
      <c r="D19" s="230"/>
      <c r="E19" s="261" t="s">
        <v>173</v>
      </c>
      <c r="F19" s="262"/>
      <c r="G19" s="263">
        <v>6</v>
      </c>
      <c r="H19" s="249">
        <v>1.3888888888888889E-3</v>
      </c>
      <c r="I19" s="227">
        <f t="shared" si="0"/>
        <v>5.5555555555555558E-3</v>
      </c>
      <c r="J19" s="228">
        <v>0.5625</v>
      </c>
      <c r="K19" s="264">
        <f t="shared" si="1"/>
        <v>0.56805555555555554</v>
      </c>
      <c r="L19" s="230" t="s">
        <v>311</v>
      </c>
      <c r="M19" s="230" t="s">
        <v>311</v>
      </c>
      <c r="N19" s="230" t="s">
        <v>311</v>
      </c>
      <c r="O19" s="230" t="s">
        <v>311</v>
      </c>
      <c r="P19" s="230" t="s">
        <v>311</v>
      </c>
      <c r="Q19" s="230" t="s">
        <v>311</v>
      </c>
      <c r="R19" s="230" t="s">
        <v>311</v>
      </c>
      <c r="S19" s="230" t="s">
        <v>311</v>
      </c>
      <c r="T19" s="230" t="s">
        <v>311</v>
      </c>
      <c r="U19" s="231">
        <v>17</v>
      </c>
      <c r="V19" s="232">
        <v>17</v>
      </c>
      <c r="W19" s="249">
        <v>1.3888888888888888E-2</v>
      </c>
      <c r="X19" s="230">
        <f t="shared" si="2"/>
        <v>0</v>
      </c>
      <c r="Y19" s="242">
        <f t="shared" si="3"/>
        <v>0</v>
      </c>
      <c r="Z19" s="234">
        <f t="shared" si="4"/>
        <v>0.33888888888888891</v>
      </c>
      <c r="AA19" s="239">
        <v>14</v>
      </c>
      <c r="AB19" s="240">
        <v>0.90694444444444444</v>
      </c>
      <c r="AC19" s="239">
        <v>13</v>
      </c>
      <c r="AD19" s="241">
        <f t="shared" si="5"/>
        <v>1.736111111111116E-2</v>
      </c>
      <c r="AE19" s="240">
        <v>0.9243055555555556</v>
      </c>
      <c r="AF19" s="230" t="s">
        <v>311</v>
      </c>
      <c r="AG19" s="230" t="s">
        <v>311</v>
      </c>
      <c r="AH19" s="245"/>
      <c r="AI19" s="245"/>
      <c r="AJ19" s="245"/>
      <c r="AK19" s="245"/>
      <c r="AL19" s="280"/>
      <c r="AM19" s="274">
        <v>16</v>
      </c>
      <c r="AN19" s="270"/>
      <c r="AO19" s="265"/>
      <c r="AP19" s="270"/>
      <c r="AQ19" s="245"/>
      <c r="AR19" s="270"/>
      <c r="AS19" s="242"/>
      <c r="AT19" s="265"/>
      <c r="AU19" s="279"/>
      <c r="AV19" s="270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71"/>
      <c r="BH19" s="271"/>
      <c r="BI19" s="271"/>
      <c r="BJ19" s="274">
        <v>16</v>
      </c>
      <c r="BK19" s="270"/>
      <c r="BL19" s="265"/>
      <c r="BM19" s="270"/>
      <c r="BN19" s="245"/>
      <c r="BO19" s="245"/>
      <c r="BP19" s="245"/>
      <c r="BQ19" s="245"/>
      <c r="BR19" s="245"/>
      <c r="BS19" s="245"/>
      <c r="BT19" s="245"/>
      <c r="BU19" s="271">
        <v>0.95833333333333337</v>
      </c>
      <c r="BV19" s="271">
        <v>4.1666666666666664E-2</v>
      </c>
      <c r="BW19" s="265"/>
      <c r="BX19" s="240">
        <v>0.14722222222222223</v>
      </c>
      <c r="BY19" s="251">
        <f t="shared" si="10"/>
        <v>0.58472222222222237</v>
      </c>
      <c r="BZ19" s="252">
        <f t="shared" si="11"/>
        <v>0.33888888888888891</v>
      </c>
      <c r="CA19" s="253">
        <f t="shared" si="12"/>
        <v>1.736111111111116E-2</v>
      </c>
      <c r="CB19" s="265"/>
      <c r="CC19" s="266">
        <v>11</v>
      </c>
      <c r="CD19" s="267">
        <f t="shared" si="13"/>
        <v>0.58472222222222237</v>
      </c>
      <c r="CE19" s="268">
        <v>16</v>
      </c>
      <c r="CF19" s="258" t="s">
        <v>177</v>
      </c>
    </row>
    <row r="20" spans="1:84" ht="12.75">
      <c r="A20" s="221">
        <v>201</v>
      </c>
      <c r="B20" s="260" t="s">
        <v>79</v>
      </c>
      <c r="C20" s="261" t="s">
        <v>143</v>
      </c>
      <c r="D20" s="230"/>
      <c r="E20" s="261" t="s">
        <v>160</v>
      </c>
      <c r="F20" s="262"/>
      <c r="G20" s="263">
        <v>3</v>
      </c>
      <c r="H20" s="249">
        <v>1.3888888888888889E-3</v>
      </c>
      <c r="I20" s="227">
        <f t="shared" si="0"/>
        <v>9.7222222222222224E-3</v>
      </c>
      <c r="J20" s="228">
        <v>0.5625</v>
      </c>
      <c r="K20" s="264">
        <f t="shared" si="1"/>
        <v>0.57222222222222219</v>
      </c>
      <c r="L20" s="230" t="s">
        <v>311</v>
      </c>
      <c r="M20" s="230" t="s">
        <v>311</v>
      </c>
      <c r="N20" s="230" t="s">
        <v>311</v>
      </c>
      <c r="O20" s="230" t="s">
        <v>311</v>
      </c>
      <c r="P20" s="230" t="s">
        <v>311</v>
      </c>
      <c r="Q20" s="230" t="s">
        <v>311</v>
      </c>
      <c r="R20" s="230" t="s">
        <v>311</v>
      </c>
      <c r="S20" s="230" t="s">
        <v>311</v>
      </c>
      <c r="T20" s="230" t="s">
        <v>311</v>
      </c>
      <c r="U20" s="231">
        <v>17</v>
      </c>
      <c r="V20" s="232">
        <v>17</v>
      </c>
      <c r="W20" s="249">
        <v>1.3888888888888888E-2</v>
      </c>
      <c r="X20" s="230">
        <f t="shared" si="2"/>
        <v>0</v>
      </c>
      <c r="Y20" s="242">
        <f t="shared" si="3"/>
        <v>0</v>
      </c>
      <c r="Z20" s="234">
        <f t="shared" si="4"/>
        <v>0.42638888888888882</v>
      </c>
      <c r="AA20" s="239">
        <v>21</v>
      </c>
      <c r="AB20" s="240">
        <v>0.99861111111111101</v>
      </c>
      <c r="AC20" s="239">
        <v>20</v>
      </c>
      <c r="AD20" s="241">
        <f>AE20+BU20+BV20-AB20</f>
        <v>2.2222222222222476E-2</v>
      </c>
      <c r="AE20" s="240">
        <v>2.0833333333333332E-2</v>
      </c>
      <c r="AF20" s="230" t="s">
        <v>311</v>
      </c>
      <c r="AG20" s="245"/>
      <c r="AH20" s="245"/>
      <c r="AI20" s="245"/>
      <c r="AJ20" s="245"/>
      <c r="AK20" s="245"/>
      <c r="AL20" s="280"/>
      <c r="AM20" s="274">
        <v>17</v>
      </c>
      <c r="AN20" s="270"/>
      <c r="AO20" s="265"/>
      <c r="AP20" s="270"/>
      <c r="AQ20" s="245"/>
      <c r="AR20" s="270"/>
      <c r="AS20" s="242"/>
      <c r="AT20" s="265"/>
      <c r="AU20" s="279"/>
      <c r="AV20" s="270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71"/>
      <c r="BH20" s="271"/>
      <c r="BI20" s="271"/>
      <c r="BJ20" s="274">
        <v>17</v>
      </c>
      <c r="BK20" s="270"/>
      <c r="BL20" s="265"/>
      <c r="BM20" s="270"/>
      <c r="BN20" s="245"/>
      <c r="BO20" s="245"/>
      <c r="BP20" s="245"/>
      <c r="BQ20" s="245"/>
      <c r="BR20" s="245"/>
      <c r="BS20" s="245"/>
      <c r="BT20" s="245"/>
      <c r="BU20" s="271">
        <v>0.95833333333333337</v>
      </c>
      <c r="BV20" s="271">
        <v>4.1666666666666664E-2</v>
      </c>
      <c r="BW20" s="265"/>
      <c r="BX20" s="240">
        <v>0.22291666666666665</v>
      </c>
      <c r="BY20" s="251">
        <f t="shared" si="10"/>
        <v>0.66041666666666665</v>
      </c>
      <c r="BZ20" s="229">
        <f t="shared" si="11"/>
        <v>0.42638888888888882</v>
      </c>
      <c r="CA20" s="253">
        <f t="shared" si="12"/>
        <v>2.2222222222222476E-2</v>
      </c>
      <c r="CB20" s="265"/>
      <c r="CC20" s="266">
        <v>10</v>
      </c>
      <c r="CD20" s="267">
        <f>BY20+Y20+AS20+CB20-BI20</f>
        <v>0.66041666666666665</v>
      </c>
      <c r="CE20" s="268">
        <v>17</v>
      </c>
      <c r="CF20" s="258" t="s">
        <v>177</v>
      </c>
    </row>
    <row r="21" spans="1:84" ht="12.75">
      <c r="A21" s="221">
        <v>209</v>
      </c>
      <c r="B21" s="260" t="s">
        <v>86</v>
      </c>
      <c r="C21" s="261" t="s">
        <v>148</v>
      </c>
      <c r="D21" s="230"/>
      <c r="E21" s="261" t="s">
        <v>167</v>
      </c>
      <c r="F21" s="262"/>
      <c r="G21" s="263">
        <v>3</v>
      </c>
      <c r="H21" s="249">
        <v>1.3888888888888889E-3</v>
      </c>
      <c r="I21" s="227">
        <f t="shared" si="0"/>
        <v>9.7222222222222224E-3</v>
      </c>
      <c r="J21" s="228">
        <v>0.5625</v>
      </c>
      <c r="K21" s="264">
        <f t="shared" si="1"/>
        <v>0.57222222222222219</v>
      </c>
      <c r="L21" s="230" t="s">
        <v>311</v>
      </c>
      <c r="M21" s="230" t="s">
        <v>311</v>
      </c>
      <c r="N21" s="230" t="s">
        <v>311</v>
      </c>
      <c r="O21" s="230" t="s">
        <v>311</v>
      </c>
      <c r="P21" s="230" t="s">
        <v>311</v>
      </c>
      <c r="Q21" s="230" t="s">
        <v>311</v>
      </c>
      <c r="R21" s="230" t="s">
        <v>311</v>
      </c>
      <c r="S21" s="230" t="s">
        <v>311</v>
      </c>
      <c r="T21" s="230" t="s">
        <v>311</v>
      </c>
      <c r="U21" s="231">
        <v>17</v>
      </c>
      <c r="V21" s="232">
        <v>17</v>
      </c>
      <c r="W21" s="249">
        <v>1.3888888888888888E-2</v>
      </c>
      <c r="X21" s="230">
        <f t="shared" si="2"/>
        <v>0</v>
      </c>
      <c r="Y21" s="242">
        <f t="shared" si="3"/>
        <v>0</v>
      </c>
      <c r="Z21" s="234">
        <f t="shared" si="4"/>
        <v>0.41180555555555565</v>
      </c>
      <c r="AA21" s="239">
        <v>19</v>
      </c>
      <c r="AB21" s="240">
        <v>0.98402777777777783</v>
      </c>
      <c r="AC21" s="239">
        <v>21</v>
      </c>
      <c r="AD21" s="241">
        <f>AE21+BU21+BV21-AB21</f>
        <v>4.0972222222222299E-2</v>
      </c>
      <c r="AE21" s="240">
        <v>2.4999999999999998E-2</v>
      </c>
      <c r="AF21" s="230" t="s">
        <v>311</v>
      </c>
      <c r="AG21" s="245"/>
      <c r="AH21" s="245"/>
      <c r="AI21" s="245"/>
      <c r="AJ21" s="245"/>
      <c r="AK21" s="245"/>
      <c r="AL21" s="280"/>
      <c r="AM21" s="274">
        <v>18</v>
      </c>
      <c r="AN21" s="270"/>
      <c r="AO21" s="265"/>
      <c r="AP21" s="270"/>
      <c r="AQ21" s="245"/>
      <c r="AR21" s="270"/>
      <c r="AS21" s="242"/>
      <c r="AT21" s="265"/>
      <c r="AU21" s="281"/>
      <c r="AV21" s="270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71"/>
      <c r="BH21" s="271"/>
      <c r="BI21" s="271"/>
      <c r="BJ21" s="274">
        <v>18</v>
      </c>
      <c r="BK21" s="270"/>
      <c r="BL21" s="265"/>
      <c r="BM21" s="270"/>
      <c r="BN21" s="245"/>
      <c r="BO21" s="245"/>
      <c r="BP21" s="245"/>
      <c r="BQ21" s="245"/>
      <c r="BR21" s="245"/>
      <c r="BS21" s="245"/>
      <c r="BT21" s="245"/>
      <c r="BU21" s="271">
        <v>0.95833333333333337</v>
      </c>
      <c r="BV21" s="271">
        <v>4.1666666666666664E-2</v>
      </c>
      <c r="BW21" s="265"/>
      <c r="BX21" s="240">
        <v>0.22361111111111109</v>
      </c>
      <c r="BY21" s="251">
        <f t="shared" si="10"/>
        <v>0.6611111111111112</v>
      </c>
      <c r="BZ21" s="252">
        <f t="shared" si="11"/>
        <v>0.41180555555555565</v>
      </c>
      <c r="CA21" s="253">
        <f t="shared" si="12"/>
        <v>4.0972222222222299E-2</v>
      </c>
      <c r="CB21" s="265"/>
      <c r="CC21" s="266">
        <v>10</v>
      </c>
      <c r="CD21" s="267">
        <f t="shared" ref="CD21:CD26" si="15">BY21+Y21+AS21-BI21</f>
        <v>0.6611111111111112</v>
      </c>
      <c r="CE21" s="268">
        <v>18</v>
      </c>
      <c r="CF21" s="282" t="s">
        <v>179</v>
      </c>
    </row>
    <row r="22" spans="1:84" ht="12.75">
      <c r="A22" s="221">
        <v>217</v>
      </c>
      <c r="B22" s="273" t="s">
        <v>91</v>
      </c>
      <c r="C22" s="261" t="s">
        <v>153</v>
      </c>
      <c r="D22" s="230"/>
      <c r="E22" s="261" t="s">
        <v>172</v>
      </c>
      <c r="F22" s="262"/>
      <c r="G22" s="263">
        <v>6</v>
      </c>
      <c r="H22" s="249">
        <v>1.3888888888888889E-3</v>
      </c>
      <c r="I22" s="227">
        <f t="shared" si="0"/>
        <v>5.5555555555555558E-3</v>
      </c>
      <c r="J22" s="228">
        <v>0.5625</v>
      </c>
      <c r="K22" s="264">
        <f t="shared" si="1"/>
        <v>0.56805555555555554</v>
      </c>
      <c r="L22" s="230" t="s">
        <v>311</v>
      </c>
      <c r="M22" s="230" t="s">
        <v>311</v>
      </c>
      <c r="N22" s="230" t="s">
        <v>311</v>
      </c>
      <c r="O22" s="230" t="s">
        <v>311</v>
      </c>
      <c r="P22" s="230" t="s">
        <v>311</v>
      </c>
      <c r="Q22" s="230" t="s">
        <v>311</v>
      </c>
      <c r="R22" s="230" t="s">
        <v>311</v>
      </c>
      <c r="S22" s="230" t="s">
        <v>311</v>
      </c>
      <c r="T22" s="230" t="s">
        <v>311</v>
      </c>
      <c r="U22" s="231">
        <v>17</v>
      </c>
      <c r="V22" s="232">
        <v>17</v>
      </c>
      <c r="W22" s="249">
        <v>1.3888888888888888E-2</v>
      </c>
      <c r="X22" s="230">
        <f t="shared" si="2"/>
        <v>0</v>
      </c>
      <c r="Y22" s="242">
        <f t="shared" si="3"/>
        <v>0</v>
      </c>
      <c r="Z22" s="234">
        <f>AB22+BU22+BV22-K22</f>
        <v>0.45902777777777781</v>
      </c>
      <c r="AA22" s="239">
        <v>22</v>
      </c>
      <c r="AB22" s="240">
        <v>2.7083333333333334E-2</v>
      </c>
      <c r="AC22" s="239">
        <v>22</v>
      </c>
      <c r="AD22" s="241">
        <f>AE22-AB22</f>
        <v>1.7361111111111112E-2</v>
      </c>
      <c r="AE22" s="240">
        <v>4.4444444444444446E-2</v>
      </c>
      <c r="AF22" s="230" t="s">
        <v>311</v>
      </c>
      <c r="AG22" s="245"/>
      <c r="AH22" s="245"/>
      <c r="AI22" s="245"/>
      <c r="AJ22" s="245"/>
      <c r="AK22" s="245"/>
      <c r="AL22" s="280"/>
      <c r="AM22" s="274">
        <v>19</v>
      </c>
      <c r="AN22" s="270"/>
      <c r="AO22" s="265"/>
      <c r="AP22" s="270"/>
      <c r="AQ22" s="245"/>
      <c r="AR22" s="270"/>
      <c r="AS22" s="242"/>
      <c r="AT22" s="265"/>
      <c r="AU22" s="279"/>
      <c r="AV22" s="270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71"/>
      <c r="BH22" s="271"/>
      <c r="BI22" s="271"/>
      <c r="BJ22" s="274">
        <v>19</v>
      </c>
      <c r="BK22" s="270"/>
      <c r="BL22" s="265"/>
      <c r="BM22" s="270"/>
      <c r="BN22" s="245"/>
      <c r="BO22" s="245"/>
      <c r="BP22" s="245"/>
      <c r="BQ22" s="245"/>
      <c r="BR22" s="245"/>
      <c r="BS22" s="245"/>
      <c r="BT22" s="245"/>
      <c r="BU22" s="271">
        <v>0.95833333333333337</v>
      </c>
      <c r="BV22" s="271">
        <v>4.1666666666666664E-2</v>
      </c>
      <c r="BW22" s="265"/>
      <c r="BX22" s="240">
        <v>0.22569444444444445</v>
      </c>
      <c r="BY22" s="251">
        <f t="shared" si="10"/>
        <v>0.66319444444444464</v>
      </c>
      <c r="BZ22" s="252">
        <f t="shared" si="11"/>
        <v>0.45902777777777781</v>
      </c>
      <c r="CA22" s="253">
        <f t="shared" si="12"/>
        <v>1.7361111111111112E-2</v>
      </c>
      <c r="CB22" s="265"/>
      <c r="CC22" s="266">
        <v>10</v>
      </c>
      <c r="CD22" s="267">
        <f t="shared" si="15"/>
        <v>0.66319444444444464</v>
      </c>
      <c r="CE22" s="283">
        <v>19</v>
      </c>
      <c r="CF22" s="258" t="s">
        <v>177</v>
      </c>
    </row>
    <row r="23" spans="1:84" ht="12.75">
      <c r="A23" s="221">
        <v>227</v>
      </c>
      <c r="B23" s="284">
        <v>123</v>
      </c>
      <c r="C23" s="261" t="s">
        <v>301</v>
      </c>
      <c r="D23" s="230">
        <v>1986</v>
      </c>
      <c r="E23" s="261" t="s">
        <v>302</v>
      </c>
      <c r="F23" s="285"/>
      <c r="G23" s="263">
        <v>5</v>
      </c>
      <c r="H23" s="249">
        <v>1.3888888888888889E-3</v>
      </c>
      <c r="I23" s="227">
        <f t="shared" si="0"/>
        <v>6.9444444444444449E-3</v>
      </c>
      <c r="J23" s="228">
        <v>0.5625</v>
      </c>
      <c r="K23" s="264">
        <f t="shared" si="1"/>
        <v>0.56944444444444442</v>
      </c>
      <c r="L23" s="230" t="s">
        <v>311</v>
      </c>
      <c r="M23" s="230" t="s">
        <v>311</v>
      </c>
      <c r="N23" s="230" t="s">
        <v>311</v>
      </c>
      <c r="O23" s="230" t="s">
        <v>311</v>
      </c>
      <c r="P23" s="230" t="s">
        <v>311</v>
      </c>
      <c r="Q23" s="230" t="s">
        <v>311</v>
      </c>
      <c r="R23" s="230" t="s">
        <v>311</v>
      </c>
      <c r="S23" s="230" t="s">
        <v>311</v>
      </c>
      <c r="T23" s="230" t="s">
        <v>311</v>
      </c>
      <c r="U23" s="231">
        <v>17</v>
      </c>
      <c r="V23" s="232">
        <v>17</v>
      </c>
      <c r="W23" s="249">
        <v>1.3888888888888888E-2</v>
      </c>
      <c r="X23" s="230">
        <f t="shared" si="2"/>
        <v>0</v>
      </c>
      <c r="Y23" s="242">
        <f t="shared" si="3"/>
        <v>0</v>
      </c>
      <c r="Z23" s="234">
        <f>AB23-K23</f>
        <v>0.25902777777777775</v>
      </c>
      <c r="AA23" s="239">
        <v>5</v>
      </c>
      <c r="AB23" s="240">
        <v>0.82847222222222217</v>
      </c>
      <c r="AC23" s="239">
        <v>7</v>
      </c>
      <c r="AD23" s="237">
        <f>AE23-AB23</f>
        <v>1.4583333333333393E-2</v>
      </c>
      <c r="AE23" s="270">
        <v>0.84305555555555556</v>
      </c>
      <c r="AF23" s="245"/>
      <c r="AG23" s="245"/>
      <c r="AH23" s="245"/>
      <c r="AI23" s="245"/>
      <c r="AJ23" s="245"/>
      <c r="AK23" s="245"/>
      <c r="AL23" s="280"/>
      <c r="AM23" s="274">
        <v>20</v>
      </c>
      <c r="AN23" s="270"/>
      <c r="AO23" s="265"/>
      <c r="AP23" s="270"/>
      <c r="AQ23" s="245"/>
      <c r="AR23" s="270"/>
      <c r="AS23" s="242"/>
      <c r="AT23" s="265"/>
      <c r="AU23" s="279"/>
      <c r="AV23" s="270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71"/>
      <c r="BH23" s="271"/>
      <c r="BI23" s="271"/>
      <c r="BJ23" s="274">
        <v>20</v>
      </c>
      <c r="BK23" s="270"/>
      <c r="BL23" s="265"/>
      <c r="BM23" s="270"/>
      <c r="BN23" s="245"/>
      <c r="BO23" s="245"/>
      <c r="BP23" s="245"/>
      <c r="BQ23" s="245"/>
      <c r="BR23" s="245"/>
      <c r="BS23" s="245"/>
      <c r="BT23" s="245"/>
      <c r="BU23" s="271"/>
      <c r="BV23" s="271"/>
      <c r="BW23" s="265"/>
      <c r="BX23" s="240">
        <v>0.9159722222222223</v>
      </c>
      <c r="BY23" s="275">
        <f t="shared" si="10"/>
        <v>0.3534722222222223</v>
      </c>
      <c r="BZ23" s="286">
        <f t="shared" si="11"/>
        <v>0.25902777777777775</v>
      </c>
      <c r="CA23" s="287">
        <f t="shared" si="12"/>
        <v>1.4583333333333393E-2</v>
      </c>
      <c r="CB23" s="265"/>
      <c r="CC23" s="266">
        <v>9</v>
      </c>
      <c r="CD23" s="288">
        <f t="shared" si="15"/>
        <v>0.3534722222222223</v>
      </c>
      <c r="CE23" s="283">
        <v>20</v>
      </c>
      <c r="CF23" s="258" t="s">
        <v>177</v>
      </c>
    </row>
    <row r="24" spans="1:84" ht="12.75">
      <c r="A24" s="221">
        <v>211</v>
      </c>
      <c r="B24" s="260" t="s">
        <v>88</v>
      </c>
      <c r="C24" s="261" t="s">
        <v>150</v>
      </c>
      <c r="D24" s="230"/>
      <c r="E24" s="261" t="s">
        <v>169</v>
      </c>
      <c r="F24" s="262"/>
      <c r="G24" s="263">
        <v>5</v>
      </c>
      <c r="H24" s="249">
        <v>1.3888888888888889E-3</v>
      </c>
      <c r="I24" s="227">
        <f t="shared" si="0"/>
        <v>6.9444444444444449E-3</v>
      </c>
      <c r="J24" s="228">
        <v>0.5625</v>
      </c>
      <c r="K24" s="264">
        <f t="shared" si="1"/>
        <v>0.56944444444444442</v>
      </c>
      <c r="L24" s="230" t="s">
        <v>311</v>
      </c>
      <c r="M24" s="230" t="s">
        <v>311</v>
      </c>
      <c r="N24" s="230" t="s">
        <v>311</v>
      </c>
      <c r="O24" s="230" t="s">
        <v>311</v>
      </c>
      <c r="P24" s="230" t="s">
        <v>311</v>
      </c>
      <c r="Q24" s="230" t="s">
        <v>311</v>
      </c>
      <c r="R24" s="230" t="s">
        <v>311</v>
      </c>
      <c r="S24" s="230" t="s">
        <v>311</v>
      </c>
      <c r="T24" s="230" t="s">
        <v>311</v>
      </c>
      <c r="U24" s="231">
        <v>17</v>
      </c>
      <c r="V24" s="232">
        <v>17</v>
      </c>
      <c r="W24" s="249">
        <v>1.3888888888888888E-2</v>
      </c>
      <c r="X24" s="230">
        <f t="shared" si="2"/>
        <v>0</v>
      </c>
      <c r="Y24" s="242">
        <f t="shared" si="3"/>
        <v>0</v>
      </c>
      <c r="Z24" s="234">
        <f>AB24-K24</f>
        <v>0.38055555555555565</v>
      </c>
      <c r="AA24" s="239">
        <v>18</v>
      </c>
      <c r="AB24" s="240">
        <v>0.95000000000000007</v>
      </c>
      <c r="AC24" s="239">
        <v>18</v>
      </c>
      <c r="AD24" s="241">
        <f>AE24-AB24</f>
        <v>2.0138888888888928E-2</v>
      </c>
      <c r="AE24" s="240">
        <v>0.97013888888888899</v>
      </c>
      <c r="AF24" s="245"/>
      <c r="AG24" s="245"/>
      <c r="AH24" s="245"/>
      <c r="AI24" s="245"/>
      <c r="AJ24" s="245"/>
      <c r="AK24" s="245"/>
      <c r="AL24" s="280"/>
      <c r="AM24" s="274">
        <v>21</v>
      </c>
      <c r="AN24" s="270"/>
      <c r="AO24" s="265"/>
      <c r="AP24" s="270"/>
      <c r="AQ24" s="245"/>
      <c r="AR24" s="270"/>
      <c r="AS24" s="242"/>
      <c r="AT24" s="265"/>
      <c r="AU24" s="279"/>
      <c r="AV24" s="270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71"/>
      <c r="BH24" s="271"/>
      <c r="BI24" s="271"/>
      <c r="BJ24" s="274">
        <v>21</v>
      </c>
      <c r="BK24" s="270"/>
      <c r="BL24" s="265"/>
      <c r="BM24" s="270"/>
      <c r="BN24" s="245"/>
      <c r="BO24" s="245"/>
      <c r="BP24" s="245"/>
      <c r="BQ24" s="245"/>
      <c r="BR24" s="245"/>
      <c r="BS24" s="245"/>
      <c r="BT24" s="245"/>
      <c r="BU24" s="271">
        <v>0.95833333333333337</v>
      </c>
      <c r="BV24" s="271">
        <v>4.1666666666666664E-2</v>
      </c>
      <c r="BW24" s="265"/>
      <c r="BX24" s="240">
        <v>0.19999999999999998</v>
      </c>
      <c r="BY24" s="251">
        <f t="shared" si="10"/>
        <v>0.63750000000000018</v>
      </c>
      <c r="BZ24" s="252">
        <f t="shared" si="11"/>
        <v>0.38055555555555565</v>
      </c>
      <c r="CA24" s="253">
        <f t="shared" si="12"/>
        <v>2.0138888888888928E-2</v>
      </c>
      <c r="CB24" s="265"/>
      <c r="CC24" s="266">
        <v>9</v>
      </c>
      <c r="CD24" s="267">
        <f t="shared" si="15"/>
        <v>0.63750000000000018</v>
      </c>
      <c r="CE24" s="283">
        <v>21</v>
      </c>
      <c r="CF24" s="272" t="s">
        <v>178</v>
      </c>
    </row>
    <row r="25" spans="1:84" ht="13.5" thickBot="1">
      <c r="A25" s="289">
        <v>226</v>
      </c>
      <c r="B25" s="290" t="s">
        <v>208</v>
      </c>
      <c r="C25" s="291" t="s">
        <v>222</v>
      </c>
      <c r="D25" s="292"/>
      <c r="E25" s="291" t="s">
        <v>236</v>
      </c>
      <c r="F25" s="293"/>
      <c r="G25" s="294">
        <v>1</v>
      </c>
      <c r="H25" s="295">
        <v>1.3888888888888889E-3</v>
      </c>
      <c r="I25" s="296">
        <f t="shared" si="0"/>
        <v>1.2500000000000001E-2</v>
      </c>
      <c r="J25" s="228">
        <v>0.5625</v>
      </c>
      <c r="K25" s="297">
        <f t="shared" si="1"/>
        <v>0.57499999999999996</v>
      </c>
      <c r="L25" s="230" t="s">
        <v>311</v>
      </c>
      <c r="M25" s="230" t="s">
        <v>311</v>
      </c>
      <c r="N25" s="230" t="s">
        <v>311</v>
      </c>
      <c r="O25" s="230" t="s">
        <v>311</v>
      </c>
      <c r="P25" s="230" t="s">
        <v>311</v>
      </c>
      <c r="Q25" s="230" t="s">
        <v>311</v>
      </c>
      <c r="R25" s="230" t="s">
        <v>311</v>
      </c>
      <c r="S25" s="230" t="s">
        <v>311</v>
      </c>
      <c r="T25" s="230" t="s">
        <v>311</v>
      </c>
      <c r="U25" s="278">
        <v>14</v>
      </c>
      <c r="V25" s="232">
        <v>17</v>
      </c>
      <c r="W25" s="295">
        <v>1.3888888888888888E-2</v>
      </c>
      <c r="X25" s="292">
        <f t="shared" si="2"/>
        <v>3</v>
      </c>
      <c r="Y25" s="298">
        <f t="shared" si="3"/>
        <v>4.1666666666666664E-2</v>
      </c>
      <c r="Z25" s="299">
        <f>AB25-K25</f>
        <v>0.42222222222222228</v>
      </c>
      <c r="AA25" s="205">
        <v>20</v>
      </c>
      <c r="AB25" s="300">
        <v>0.99722222222222223</v>
      </c>
      <c r="AC25" s="205">
        <v>19</v>
      </c>
      <c r="AD25" s="301">
        <f>AE25+BU25+BV25-AB25</f>
        <v>9.7222222222221877E-3</v>
      </c>
      <c r="AE25" s="302">
        <v>6.9444444444444441E-3</v>
      </c>
      <c r="AF25" s="245"/>
      <c r="AG25" s="245"/>
      <c r="AH25" s="245"/>
      <c r="AI25" s="245"/>
      <c r="AJ25" s="245"/>
      <c r="AK25" s="245"/>
      <c r="AL25" s="303"/>
      <c r="AM25" s="304">
        <v>22</v>
      </c>
      <c r="AN25" s="302"/>
      <c r="AO25" s="305"/>
      <c r="AP25" s="302"/>
      <c r="AQ25" s="306"/>
      <c r="AR25" s="302"/>
      <c r="AS25" s="298"/>
      <c r="AT25" s="305"/>
      <c r="AU25" s="281"/>
      <c r="AV25" s="270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71"/>
      <c r="BH25" s="271"/>
      <c r="BI25" s="271"/>
      <c r="BJ25" s="274">
        <v>22</v>
      </c>
      <c r="BK25" s="270"/>
      <c r="BL25" s="265"/>
      <c r="BM25" s="270"/>
      <c r="BN25" s="245"/>
      <c r="BO25" s="245"/>
      <c r="BP25" s="245"/>
      <c r="BQ25" s="245"/>
      <c r="BR25" s="245"/>
      <c r="BS25" s="245"/>
      <c r="BT25" s="245"/>
      <c r="BU25" s="271">
        <v>0.95833333333333337</v>
      </c>
      <c r="BV25" s="271">
        <v>4.1666666666666664E-2</v>
      </c>
      <c r="BW25" s="265"/>
      <c r="BX25" s="300">
        <v>0.19930555555555554</v>
      </c>
      <c r="BY25" s="307">
        <f t="shared" si="10"/>
        <v>0.63680555555555562</v>
      </c>
      <c r="BZ25" s="252">
        <f t="shared" si="11"/>
        <v>0.42222222222222228</v>
      </c>
      <c r="CA25" s="253">
        <f t="shared" si="12"/>
        <v>9.7222222222221877E-3</v>
      </c>
      <c r="CB25" s="305"/>
      <c r="CC25" s="308">
        <v>9</v>
      </c>
      <c r="CD25" s="309">
        <f t="shared" si="15"/>
        <v>0.67847222222222225</v>
      </c>
      <c r="CE25" s="310">
        <v>22</v>
      </c>
      <c r="CF25" s="272" t="s">
        <v>178</v>
      </c>
    </row>
    <row r="26" spans="1:84" ht="13.5" thickBot="1">
      <c r="A26" s="289">
        <v>220</v>
      </c>
      <c r="B26" s="311" t="s">
        <v>94</v>
      </c>
      <c r="C26" s="291" t="s">
        <v>156</v>
      </c>
      <c r="D26" s="292"/>
      <c r="E26" s="291" t="s">
        <v>174</v>
      </c>
      <c r="F26" s="293"/>
      <c r="G26" s="294">
        <v>6</v>
      </c>
      <c r="H26" s="295">
        <v>1.3888888888888889E-3</v>
      </c>
      <c r="I26" s="296">
        <f t="shared" si="0"/>
        <v>5.5555555555555558E-3</v>
      </c>
      <c r="J26" s="228">
        <v>0.5625</v>
      </c>
      <c r="K26" s="297">
        <f t="shared" si="1"/>
        <v>0.56805555555555554</v>
      </c>
      <c r="L26" s="230" t="s">
        <v>311</v>
      </c>
      <c r="M26" s="230" t="s">
        <v>311</v>
      </c>
      <c r="N26" s="230" t="s">
        <v>311</v>
      </c>
      <c r="O26" s="230" t="s">
        <v>311</v>
      </c>
      <c r="P26" s="230" t="s">
        <v>311</v>
      </c>
      <c r="Q26" s="245"/>
      <c r="R26" s="312"/>
      <c r="S26" s="312"/>
      <c r="T26" s="312"/>
      <c r="U26" s="312"/>
      <c r="V26" s="313"/>
      <c r="W26" s="314"/>
      <c r="X26" s="306"/>
      <c r="Y26" s="298"/>
      <c r="Z26" s="314"/>
      <c r="AA26" s="304">
        <v>23</v>
      </c>
      <c r="AB26" s="302"/>
      <c r="AC26" s="304">
        <v>23</v>
      </c>
      <c r="AD26" s="305"/>
      <c r="AE26" s="302"/>
      <c r="AF26" s="245"/>
      <c r="AG26" s="245"/>
      <c r="AH26" s="245"/>
      <c r="AI26" s="245"/>
      <c r="AJ26" s="245"/>
      <c r="AK26" s="245"/>
      <c r="AL26" s="303"/>
      <c r="AM26" s="304">
        <v>23</v>
      </c>
      <c r="AN26" s="302"/>
      <c r="AO26" s="305"/>
      <c r="AP26" s="302"/>
      <c r="AQ26" s="306"/>
      <c r="AR26" s="302"/>
      <c r="AS26" s="298"/>
      <c r="AT26" s="305"/>
      <c r="AU26" s="281"/>
      <c r="AV26" s="270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71"/>
      <c r="BH26" s="271"/>
      <c r="BI26" s="271"/>
      <c r="BJ26" s="274">
        <v>23</v>
      </c>
      <c r="BK26" s="270"/>
      <c r="BL26" s="265"/>
      <c r="BM26" s="302"/>
      <c r="BN26" s="245"/>
      <c r="BO26" s="245"/>
      <c r="BP26" s="245"/>
      <c r="BQ26" s="245"/>
      <c r="BR26" s="245"/>
      <c r="BS26" s="245"/>
      <c r="BT26" s="245"/>
      <c r="BU26" s="271"/>
      <c r="BV26" s="271"/>
      <c r="BW26" s="265"/>
      <c r="BX26" s="302">
        <v>0.85972222222222217</v>
      </c>
      <c r="BY26" s="315">
        <v>0.29722222222222222</v>
      </c>
      <c r="BZ26" s="316">
        <f t="shared" si="11"/>
        <v>0</v>
      </c>
      <c r="CA26" s="280">
        <f t="shared" si="12"/>
        <v>0</v>
      </c>
      <c r="CB26" s="305"/>
      <c r="CC26" s="308">
        <v>5</v>
      </c>
      <c r="CD26" s="317">
        <f t="shared" si="15"/>
        <v>0.29722222222222222</v>
      </c>
      <c r="CE26" s="310">
        <v>23</v>
      </c>
      <c r="CF26" s="272" t="s">
        <v>178</v>
      </c>
    </row>
  </sheetData>
  <sheetProtection password="CFC3" sheet="1" objects="1" scenarios="1" formatCells="0" formatColumns="0" formatRows="0" deleteColumns="0" deleteRows="0" sort="0" autoFilter="0"/>
  <sortState ref="A4:CJ26">
    <sortCondition descending="1" ref="CC4:CC26"/>
    <sortCondition ref="CD4:CD26"/>
  </sortState>
  <mergeCells count="19">
    <mergeCell ref="G1:I2"/>
    <mergeCell ref="BX1:BY1"/>
    <mergeCell ref="CC1:CE1"/>
    <mergeCell ref="K1:T2"/>
    <mergeCell ref="AE1:AM2"/>
    <mergeCell ref="AN1:AO2"/>
    <mergeCell ref="AP1:AT2"/>
    <mergeCell ref="AV1:BJ2"/>
    <mergeCell ref="BK1:BL2"/>
    <mergeCell ref="BM1:BW2"/>
    <mergeCell ref="U1:Y2"/>
    <mergeCell ref="AB1:AD2"/>
    <mergeCell ref="AU1:AU2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"/>
  <sheetViews>
    <sheetView zoomScaleNormal="100" workbookViewId="0">
      <pane xSplit="2" ySplit="3" topLeftCell="C4" activePane="bottomRight" state="frozenSplit"/>
      <selection pane="topRight" activeCell="C1" sqref="C1:C1048576"/>
      <selection pane="bottomLeft" activeCell="A2" sqref="A2"/>
      <selection pane="bottomRight" sqref="A1:XFD1048576"/>
    </sheetView>
  </sheetViews>
  <sheetFormatPr defaultRowHeight="12"/>
  <cols>
    <col min="1" max="1" width="4.42578125" style="128" customWidth="1"/>
    <col min="2" max="2" width="12.140625" style="76" bestFit="1" customWidth="1"/>
    <col min="3" max="3" width="27.7109375" style="76" bestFit="1" customWidth="1"/>
    <col min="4" max="4" width="5.5703125" style="128" customWidth="1"/>
    <col min="5" max="5" width="26.42578125" style="76" bestFit="1" customWidth="1"/>
    <col min="6" max="6" width="5.7109375" style="128" customWidth="1"/>
    <col min="7" max="7" width="4.7109375" style="128" bestFit="1" customWidth="1"/>
    <col min="8" max="8" width="4" style="159" hidden="1" customWidth="1"/>
    <col min="9" max="9" width="4" style="160" bestFit="1" customWidth="1"/>
    <col min="10" max="10" width="4.85546875" style="159" hidden="1" customWidth="1"/>
    <col min="11" max="11" width="5" style="160" bestFit="1" customWidth="1"/>
    <col min="12" max="12" width="2.7109375" style="128" bestFit="1" customWidth="1"/>
    <col min="13" max="13" width="2.7109375" style="128" customWidth="1"/>
    <col min="14" max="16" width="2.7109375" style="128" bestFit="1" customWidth="1"/>
    <col min="17" max="18" width="2.7109375" style="128" customWidth="1"/>
    <col min="19" max="19" width="2.7109375" style="76" bestFit="1" customWidth="1"/>
    <col min="20" max="20" width="4.140625" style="76" bestFit="1" customWidth="1"/>
    <col min="21" max="21" width="3.85546875" style="161" hidden="1" customWidth="1"/>
    <col min="22" max="22" width="4" style="159" hidden="1" customWidth="1"/>
    <col min="23" max="23" width="6.7109375" style="128" bestFit="1" customWidth="1"/>
    <col min="24" max="24" width="4" style="76" bestFit="1" customWidth="1"/>
    <col min="25" max="25" width="4.85546875" style="128" bestFit="1" customWidth="1"/>
    <col min="26" max="26" width="2.7109375" style="8" customWidth="1"/>
    <col min="27" max="27" width="5" style="160" customWidth="1"/>
    <col min="28" max="28" width="4" style="128" bestFit="1" customWidth="1"/>
    <col min="29" max="29" width="5" style="128" bestFit="1" customWidth="1"/>
    <col min="30" max="30" width="2.7109375" style="128" bestFit="1" customWidth="1"/>
    <col min="31" max="33" width="2.7109375" style="128" customWidth="1"/>
    <col min="34" max="34" width="4.85546875" style="76" bestFit="1" customWidth="1"/>
    <col min="35" max="35" width="4.85546875" style="159" hidden="1" customWidth="1"/>
    <col min="36" max="36" width="4" style="159" hidden="1" customWidth="1"/>
    <col min="37" max="37" width="3" style="162" customWidth="1"/>
    <col min="38" max="38" width="5" style="160" customWidth="1"/>
    <col min="39" max="39" width="4" style="128" bestFit="1" customWidth="1"/>
    <col min="40" max="40" width="5" style="128" bestFit="1" customWidth="1"/>
    <col min="41" max="41" width="2.7109375" style="128" bestFit="1" customWidth="1"/>
    <col min="42" max="42" width="4" style="128" bestFit="1" customWidth="1"/>
    <col min="43" max="43" width="6.140625" style="332" bestFit="1" customWidth="1"/>
    <col min="44" max="44" width="5" style="160" customWidth="1"/>
    <col min="45" max="45" width="7" style="128" bestFit="1" customWidth="1"/>
    <col min="46" max="46" width="4.85546875" style="160" bestFit="1" customWidth="1"/>
    <col min="47" max="47" width="5.85546875" style="160" bestFit="1" customWidth="1"/>
    <col min="48" max="48" width="5.85546875" style="165" bestFit="1" customWidth="1"/>
    <col min="49" max="49" width="6.140625" style="8" bestFit="1" customWidth="1"/>
    <col min="50" max="50" width="5.85546875" style="160" bestFit="1" customWidth="1"/>
    <col min="51" max="51" width="5.5703125" style="8" bestFit="1" customWidth="1"/>
    <col min="52" max="16384" width="9.140625" style="76"/>
  </cols>
  <sheetData>
    <row r="1" spans="1:52" s="8" customFormat="1" ht="15" customHeight="1">
      <c r="A1" s="373" t="s">
        <v>1</v>
      </c>
      <c r="B1" s="379" t="s">
        <v>0</v>
      </c>
      <c r="C1" s="379" t="s">
        <v>2</v>
      </c>
      <c r="D1" s="379" t="s">
        <v>4</v>
      </c>
      <c r="E1" s="379" t="s">
        <v>3</v>
      </c>
      <c r="F1" s="382" t="s">
        <v>4</v>
      </c>
      <c r="G1" s="352" t="s">
        <v>5</v>
      </c>
      <c r="H1" s="356"/>
      <c r="I1" s="387"/>
      <c r="J1" s="1"/>
      <c r="K1" s="395" t="s">
        <v>103</v>
      </c>
      <c r="L1" s="396"/>
      <c r="M1" s="396"/>
      <c r="N1" s="396"/>
      <c r="O1" s="396"/>
      <c r="P1" s="396"/>
      <c r="Q1" s="396"/>
      <c r="R1" s="396"/>
      <c r="S1" s="396"/>
      <c r="T1" s="364" t="s">
        <v>27</v>
      </c>
      <c r="U1" s="365"/>
      <c r="V1" s="365"/>
      <c r="W1" s="365"/>
      <c r="X1" s="366"/>
      <c r="Y1" s="2"/>
      <c r="Z1" s="3"/>
      <c r="AA1" s="352" t="s">
        <v>38</v>
      </c>
      <c r="AB1" s="353"/>
      <c r="AC1" s="358" t="s">
        <v>115</v>
      </c>
      <c r="AD1" s="362"/>
      <c r="AE1" s="362"/>
      <c r="AF1" s="362"/>
      <c r="AG1" s="362"/>
      <c r="AH1" s="362"/>
      <c r="AI1" s="362"/>
      <c r="AJ1" s="362"/>
      <c r="AK1" s="359"/>
      <c r="AL1" s="352" t="s">
        <v>14</v>
      </c>
      <c r="AM1" s="353"/>
      <c r="AN1" s="358" t="s">
        <v>46</v>
      </c>
      <c r="AO1" s="362"/>
      <c r="AP1" s="362"/>
      <c r="AQ1" s="359"/>
      <c r="AR1" s="385" t="s">
        <v>14</v>
      </c>
      <c r="AS1" s="386"/>
      <c r="AT1" s="167"/>
      <c r="AU1" s="168"/>
      <c r="AV1" s="7"/>
      <c r="AW1" s="370" t="s">
        <v>98</v>
      </c>
      <c r="AX1" s="371"/>
      <c r="AY1" s="372"/>
    </row>
    <row r="2" spans="1:52" s="8" customFormat="1" ht="15" customHeight="1">
      <c r="A2" s="374"/>
      <c r="B2" s="380"/>
      <c r="C2" s="380"/>
      <c r="D2" s="380"/>
      <c r="E2" s="380"/>
      <c r="F2" s="383"/>
      <c r="G2" s="354"/>
      <c r="H2" s="357"/>
      <c r="I2" s="388"/>
      <c r="J2" s="9"/>
      <c r="K2" s="398"/>
      <c r="L2" s="399"/>
      <c r="M2" s="399"/>
      <c r="N2" s="399"/>
      <c r="O2" s="399"/>
      <c r="P2" s="399"/>
      <c r="Q2" s="399"/>
      <c r="R2" s="399"/>
      <c r="S2" s="399"/>
      <c r="T2" s="367"/>
      <c r="U2" s="368"/>
      <c r="V2" s="368"/>
      <c r="W2" s="368"/>
      <c r="X2" s="369"/>
      <c r="Y2" s="10"/>
      <c r="Z2" s="11"/>
      <c r="AA2" s="354"/>
      <c r="AB2" s="355"/>
      <c r="AC2" s="360"/>
      <c r="AD2" s="363"/>
      <c r="AE2" s="363"/>
      <c r="AF2" s="363"/>
      <c r="AG2" s="363"/>
      <c r="AH2" s="363"/>
      <c r="AI2" s="363"/>
      <c r="AJ2" s="363"/>
      <c r="AK2" s="361"/>
      <c r="AL2" s="354"/>
      <c r="AM2" s="355"/>
      <c r="AN2" s="360"/>
      <c r="AO2" s="363"/>
      <c r="AP2" s="363"/>
      <c r="AQ2" s="361"/>
      <c r="AR2" s="12"/>
      <c r="AS2" s="11" t="s">
        <v>59</v>
      </c>
      <c r="AT2" s="169" t="s">
        <v>61</v>
      </c>
      <c r="AU2" s="170" t="s">
        <v>63</v>
      </c>
      <c r="AV2" s="15" t="s">
        <v>68</v>
      </c>
      <c r="AW2" s="16" t="s">
        <v>64</v>
      </c>
      <c r="AX2" s="170" t="s">
        <v>59</v>
      </c>
      <c r="AY2" s="17" t="s">
        <v>67</v>
      </c>
    </row>
    <row r="3" spans="1:52" s="44" customFormat="1" ht="15.75" customHeight="1" thickBot="1">
      <c r="A3" s="375"/>
      <c r="B3" s="381"/>
      <c r="C3" s="381"/>
      <c r="D3" s="381"/>
      <c r="E3" s="381"/>
      <c r="F3" s="384"/>
      <c r="G3" s="18" t="s">
        <v>6</v>
      </c>
      <c r="H3" s="19" t="s">
        <v>7</v>
      </c>
      <c r="I3" s="20" t="s">
        <v>9</v>
      </c>
      <c r="J3" s="21"/>
      <c r="K3" s="22" t="s">
        <v>8</v>
      </c>
      <c r="L3" s="29" t="s">
        <v>114</v>
      </c>
      <c r="M3" s="29" t="s">
        <v>17</v>
      </c>
      <c r="N3" s="29" t="s">
        <v>19</v>
      </c>
      <c r="O3" s="29" t="s">
        <v>20</v>
      </c>
      <c r="P3" s="29" t="s">
        <v>21</v>
      </c>
      <c r="Q3" s="29" t="s">
        <v>22</v>
      </c>
      <c r="R3" s="29" t="s">
        <v>23</v>
      </c>
      <c r="S3" s="29" t="s">
        <v>24</v>
      </c>
      <c r="T3" s="29" t="s">
        <v>28</v>
      </c>
      <c r="U3" s="30" t="s">
        <v>29</v>
      </c>
      <c r="V3" s="19" t="s">
        <v>31</v>
      </c>
      <c r="W3" s="29" t="s">
        <v>32</v>
      </c>
      <c r="X3" s="29" t="s">
        <v>31</v>
      </c>
      <c r="Y3" s="24" t="s">
        <v>9</v>
      </c>
      <c r="Z3" s="25" t="s">
        <v>26</v>
      </c>
      <c r="AA3" s="26" t="s">
        <v>13</v>
      </c>
      <c r="AB3" s="34" t="s">
        <v>9</v>
      </c>
      <c r="AC3" s="28" t="s">
        <v>8</v>
      </c>
      <c r="AD3" s="29" t="s">
        <v>25</v>
      </c>
      <c r="AE3" s="29" t="s">
        <v>47</v>
      </c>
      <c r="AF3" s="29" t="s">
        <v>58</v>
      </c>
      <c r="AG3" s="29" t="s">
        <v>11</v>
      </c>
      <c r="AH3" s="24" t="s">
        <v>9</v>
      </c>
      <c r="AI3" s="19"/>
      <c r="AJ3" s="19"/>
      <c r="AK3" s="25" t="s">
        <v>26</v>
      </c>
      <c r="AL3" s="26" t="s">
        <v>13</v>
      </c>
      <c r="AM3" s="34" t="s">
        <v>9</v>
      </c>
      <c r="AN3" s="28" t="s">
        <v>8</v>
      </c>
      <c r="AO3" s="29"/>
      <c r="AP3" s="29" t="s">
        <v>31</v>
      </c>
      <c r="AQ3" s="327" t="s">
        <v>9</v>
      </c>
      <c r="AR3" s="26" t="s">
        <v>13</v>
      </c>
      <c r="AS3" s="35" t="s">
        <v>66</v>
      </c>
      <c r="AT3" s="171" t="s">
        <v>62</v>
      </c>
      <c r="AU3" s="172" t="s">
        <v>14</v>
      </c>
      <c r="AV3" s="41" t="s">
        <v>69</v>
      </c>
      <c r="AW3" s="42" t="s">
        <v>65</v>
      </c>
      <c r="AX3" s="172" t="s">
        <v>60</v>
      </c>
      <c r="AY3" s="43"/>
    </row>
    <row r="4" spans="1:52" ht="12.75">
      <c r="A4" s="45">
        <v>305</v>
      </c>
      <c r="B4" s="173" t="s">
        <v>184</v>
      </c>
      <c r="C4" s="57" t="s">
        <v>191</v>
      </c>
      <c r="D4" s="48"/>
      <c r="E4" s="57" t="s">
        <v>198</v>
      </c>
      <c r="F4" s="49"/>
      <c r="G4" s="45">
        <v>4</v>
      </c>
      <c r="H4" s="50">
        <v>1.3888888888888889E-3</v>
      </c>
      <c r="I4" s="51">
        <f t="shared" ref="I4:I10" si="0">(10-G4)*H4</f>
        <v>8.3333333333333332E-3</v>
      </c>
      <c r="J4" s="52">
        <v>0.5625</v>
      </c>
      <c r="K4" s="53">
        <f t="shared" ref="K4:K10" si="1">J4+I4</f>
        <v>0.5708333333333333</v>
      </c>
      <c r="L4" s="48" t="s">
        <v>311</v>
      </c>
      <c r="M4" s="48" t="s">
        <v>311</v>
      </c>
      <c r="N4" s="48" t="s">
        <v>311</v>
      </c>
      <c r="O4" s="48" t="s">
        <v>311</v>
      </c>
      <c r="P4" s="48" t="s">
        <v>311</v>
      </c>
      <c r="Q4" s="48" t="s">
        <v>311</v>
      </c>
      <c r="R4" s="48" t="s">
        <v>311</v>
      </c>
      <c r="S4" s="48" t="s">
        <v>311</v>
      </c>
      <c r="T4" s="57">
        <v>17</v>
      </c>
      <c r="U4" s="58">
        <v>17</v>
      </c>
      <c r="V4" s="50">
        <v>1.3888888888888888E-2</v>
      </c>
      <c r="W4" s="48">
        <f t="shared" ref="W4:W9" si="2">IF(U4&gt;T4,U4-T4,T4-U4)</f>
        <v>0</v>
      </c>
      <c r="X4" s="59">
        <f t="shared" ref="X4:X9" si="3">W4*V4</f>
        <v>0</v>
      </c>
      <c r="Y4" s="85">
        <f>AA4-K4</f>
        <v>0.38055555555555554</v>
      </c>
      <c r="Z4" s="60">
        <v>1</v>
      </c>
      <c r="AA4" s="55">
        <v>0.95138888888888884</v>
      </c>
      <c r="AB4" s="63">
        <f>AC4-AA4</f>
        <v>1.8055555555555602E-2</v>
      </c>
      <c r="AC4" s="55">
        <v>0.96944444444444444</v>
      </c>
      <c r="AD4" s="48" t="s">
        <v>311</v>
      </c>
      <c r="AE4" s="48" t="s">
        <v>311</v>
      </c>
      <c r="AF4" s="48" t="s">
        <v>311</v>
      </c>
      <c r="AG4" s="48" t="s">
        <v>311</v>
      </c>
      <c r="AH4" s="54">
        <f>AL4+AI4+AJ4-AC4</f>
        <v>0.28194444444444444</v>
      </c>
      <c r="AI4" s="50">
        <v>0.95833333333333337</v>
      </c>
      <c r="AJ4" s="50">
        <v>4.1666666666666664E-2</v>
      </c>
      <c r="AK4" s="60">
        <v>1</v>
      </c>
      <c r="AL4" s="55">
        <v>0.25138888888888888</v>
      </c>
      <c r="AM4" s="63">
        <f>AN4-AL4</f>
        <v>0</v>
      </c>
      <c r="AN4" s="55">
        <v>0.25138888888888888</v>
      </c>
      <c r="AO4" s="48" t="s">
        <v>311</v>
      </c>
      <c r="AP4" s="59">
        <v>0</v>
      </c>
      <c r="AQ4" s="328">
        <v>7.3148148148148148E-3</v>
      </c>
      <c r="AR4" s="55">
        <v>0.26041666666666669</v>
      </c>
      <c r="AS4" s="68">
        <f t="shared" ref="AS4:AS9" si="4">AR4+AI4+AJ4-J4</f>
        <v>0.69791666666666674</v>
      </c>
      <c r="AT4" s="174">
        <f t="shared" ref="AT4:AT9" si="5">Y4+AH4+AQ4</f>
        <v>0.66981481481481475</v>
      </c>
      <c r="AU4" s="175">
        <f t="shared" ref="AU4:AU10" si="6">AB4+AM4</f>
        <v>1.8055555555555602E-2</v>
      </c>
      <c r="AV4" s="71"/>
      <c r="AW4" s="72">
        <v>12</v>
      </c>
      <c r="AX4" s="329">
        <f t="shared" ref="AX4:AX10" si="7">AS4+X4+AP4+AV4</f>
        <v>0.69791666666666674</v>
      </c>
      <c r="AY4" s="74">
        <v>1</v>
      </c>
      <c r="AZ4" s="75" t="s">
        <v>177</v>
      </c>
    </row>
    <row r="5" spans="1:52" ht="12.75">
      <c r="A5" s="45">
        <v>302</v>
      </c>
      <c r="B5" s="78" t="s">
        <v>181</v>
      </c>
      <c r="C5" s="88" t="s">
        <v>188</v>
      </c>
      <c r="D5" s="80"/>
      <c r="E5" s="88" t="s">
        <v>195</v>
      </c>
      <c r="F5" s="81"/>
      <c r="G5" s="77">
        <v>4</v>
      </c>
      <c r="H5" s="82">
        <v>1.3888888888888889E-3</v>
      </c>
      <c r="I5" s="51">
        <f t="shared" si="0"/>
        <v>8.3333333333333332E-3</v>
      </c>
      <c r="J5" s="52">
        <v>0.5625</v>
      </c>
      <c r="K5" s="84">
        <f t="shared" si="1"/>
        <v>0.5708333333333333</v>
      </c>
      <c r="L5" s="80" t="s">
        <v>311</v>
      </c>
      <c r="M5" s="80" t="s">
        <v>311</v>
      </c>
      <c r="N5" s="80" t="s">
        <v>311</v>
      </c>
      <c r="O5" s="80" t="s">
        <v>311</v>
      </c>
      <c r="P5" s="80" t="s">
        <v>311</v>
      </c>
      <c r="Q5" s="80" t="s">
        <v>311</v>
      </c>
      <c r="R5" s="80" t="s">
        <v>311</v>
      </c>
      <c r="S5" s="80" t="s">
        <v>311</v>
      </c>
      <c r="T5" s="88">
        <v>17</v>
      </c>
      <c r="U5" s="89">
        <v>17</v>
      </c>
      <c r="V5" s="82">
        <v>1.3888888888888888E-2</v>
      </c>
      <c r="W5" s="80">
        <f t="shared" si="2"/>
        <v>0</v>
      </c>
      <c r="X5" s="90">
        <f t="shared" si="3"/>
        <v>0</v>
      </c>
      <c r="Y5" s="85">
        <f>AA5-K5</f>
        <v>0.41805555555555562</v>
      </c>
      <c r="Z5" s="91">
        <v>3</v>
      </c>
      <c r="AA5" s="86">
        <v>0.98888888888888893</v>
      </c>
      <c r="AB5" s="94">
        <f>AC5+AI5+AJ5-AA5</f>
        <v>1.1805555555555625E-2</v>
      </c>
      <c r="AC5" s="86">
        <v>6.9444444444444447E-4</v>
      </c>
      <c r="AD5" s="80" t="s">
        <v>311</v>
      </c>
      <c r="AE5" s="80" t="s">
        <v>311</v>
      </c>
      <c r="AF5" s="80" t="s">
        <v>311</v>
      </c>
      <c r="AG5" s="96"/>
      <c r="AH5" s="54">
        <f>AL5-AC5</f>
        <v>0.38124999999999998</v>
      </c>
      <c r="AI5" s="82">
        <v>0.95833333333333337</v>
      </c>
      <c r="AJ5" s="82">
        <v>4.1666666666666664E-2</v>
      </c>
      <c r="AK5" s="91">
        <v>2</v>
      </c>
      <c r="AL5" s="86">
        <v>0.38194444444444442</v>
      </c>
      <c r="AM5" s="94">
        <f>AN5-AL5</f>
        <v>0</v>
      </c>
      <c r="AN5" s="86">
        <v>0.38194444444444442</v>
      </c>
      <c r="AO5" s="80" t="s">
        <v>311</v>
      </c>
      <c r="AP5" s="90">
        <v>0</v>
      </c>
      <c r="AQ5" s="328">
        <v>6.5393518518518517E-3</v>
      </c>
      <c r="AR5" s="86">
        <v>0.3888888888888889</v>
      </c>
      <c r="AS5" s="68">
        <f t="shared" si="4"/>
        <v>0.82638888888888906</v>
      </c>
      <c r="AT5" s="174">
        <f t="shared" si="5"/>
        <v>0.80584490740740744</v>
      </c>
      <c r="AU5" s="175">
        <f t="shared" si="6"/>
        <v>1.1805555555555625E-2</v>
      </c>
      <c r="AV5" s="104"/>
      <c r="AW5" s="105">
        <v>11</v>
      </c>
      <c r="AX5" s="329">
        <f t="shared" si="7"/>
        <v>0.82638888888888906</v>
      </c>
      <c r="AY5" s="107">
        <v>2</v>
      </c>
      <c r="AZ5" s="112" t="s">
        <v>178</v>
      </c>
    </row>
    <row r="6" spans="1:52" ht="12.75">
      <c r="A6" s="45">
        <v>303</v>
      </c>
      <c r="B6" s="78" t="s">
        <v>182</v>
      </c>
      <c r="C6" s="88" t="s">
        <v>189</v>
      </c>
      <c r="D6" s="80"/>
      <c r="E6" s="88" t="s">
        <v>196</v>
      </c>
      <c r="F6" s="81"/>
      <c r="G6" s="77">
        <v>8</v>
      </c>
      <c r="H6" s="82">
        <v>1.3888888888888889E-3</v>
      </c>
      <c r="I6" s="51">
        <f t="shared" si="0"/>
        <v>2.7777777777777779E-3</v>
      </c>
      <c r="J6" s="52">
        <v>0.5625</v>
      </c>
      <c r="K6" s="84">
        <f t="shared" si="1"/>
        <v>0.56527777777777777</v>
      </c>
      <c r="L6" s="80" t="s">
        <v>311</v>
      </c>
      <c r="M6" s="80" t="s">
        <v>311</v>
      </c>
      <c r="N6" s="80" t="s">
        <v>311</v>
      </c>
      <c r="O6" s="80" t="s">
        <v>311</v>
      </c>
      <c r="P6" s="80" t="s">
        <v>311</v>
      </c>
      <c r="Q6" s="80" t="s">
        <v>311</v>
      </c>
      <c r="R6" s="80" t="s">
        <v>311</v>
      </c>
      <c r="S6" s="80" t="s">
        <v>311</v>
      </c>
      <c r="T6" s="88">
        <v>17</v>
      </c>
      <c r="U6" s="89">
        <v>17</v>
      </c>
      <c r="V6" s="82">
        <v>1.3888888888888888E-2</v>
      </c>
      <c r="W6" s="80">
        <f t="shared" si="2"/>
        <v>0</v>
      </c>
      <c r="X6" s="90">
        <f t="shared" si="3"/>
        <v>0</v>
      </c>
      <c r="Y6" s="85">
        <f>AA6-K6</f>
        <v>0.40972222222222221</v>
      </c>
      <c r="Z6" s="91">
        <v>2</v>
      </c>
      <c r="AA6" s="86">
        <v>0.97499999999999998</v>
      </c>
      <c r="AB6" s="94">
        <f>AC6-AA6</f>
        <v>7.6388888888888618E-3</v>
      </c>
      <c r="AC6" s="86">
        <v>0.98263888888888884</v>
      </c>
      <c r="AD6" s="80" t="s">
        <v>311</v>
      </c>
      <c r="AE6" s="80" t="s">
        <v>311</v>
      </c>
      <c r="AF6" s="80" t="s">
        <v>311</v>
      </c>
      <c r="AG6" s="96"/>
      <c r="AH6" s="54">
        <v>0.4291666666666667</v>
      </c>
      <c r="AI6" s="82">
        <v>0.95833333333333337</v>
      </c>
      <c r="AJ6" s="82">
        <v>4.1666666666666664E-2</v>
      </c>
      <c r="AK6" s="91">
        <v>3</v>
      </c>
      <c r="AL6" s="86">
        <v>0.41180555555555554</v>
      </c>
      <c r="AM6" s="94">
        <f>AN6-AL6</f>
        <v>0</v>
      </c>
      <c r="AN6" s="86">
        <v>0.41180555555555554</v>
      </c>
      <c r="AO6" s="80" t="s">
        <v>311</v>
      </c>
      <c r="AP6" s="90">
        <v>0</v>
      </c>
      <c r="AQ6" s="328">
        <v>4.7453703703703703E-3</v>
      </c>
      <c r="AR6" s="86">
        <v>0.41666666666666669</v>
      </c>
      <c r="AS6" s="68">
        <f t="shared" si="4"/>
        <v>0.85416666666666674</v>
      </c>
      <c r="AT6" s="174">
        <f t="shared" si="5"/>
        <v>0.84363425925925928</v>
      </c>
      <c r="AU6" s="175">
        <f t="shared" si="6"/>
        <v>7.6388888888888618E-3</v>
      </c>
      <c r="AV6" s="104"/>
      <c r="AW6" s="105">
        <v>11</v>
      </c>
      <c r="AX6" s="329">
        <f t="shared" si="7"/>
        <v>0.85416666666666674</v>
      </c>
      <c r="AY6" s="107">
        <v>3</v>
      </c>
      <c r="AZ6" s="75" t="s">
        <v>177</v>
      </c>
    </row>
    <row r="7" spans="1:52" ht="12.75">
      <c r="A7" s="45">
        <v>304</v>
      </c>
      <c r="B7" s="78" t="s">
        <v>183</v>
      </c>
      <c r="C7" s="88" t="s">
        <v>190</v>
      </c>
      <c r="D7" s="80"/>
      <c r="E7" s="88" t="s">
        <v>197</v>
      </c>
      <c r="F7" s="81"/>
      <c r="G7" s="77">
        <v>5</v>
      </c>
      <c r="H7" s="82">
        <v>1.3888888888888889E-3</v>
      </c>
      <c r="I7" s="51">
        <f t="shared" si="0"/>
        <v>6.9444444444444449E-3</v>
      </c>
      <c r="J7" s="52">
        <v>0.5625</v>
      </c>
      <c r="K7" s="84">
        <f t="shared" si="1"/>
        <v>0.56944444444444442</v>
      </c>
      <c r="L7" s="80" t="s">
        <v>311</v>
      </c>
      <c r="M7" s="80" t="s">
        <v>311</v>
      </c>
      <c r="N7" s="80" t="s">
        <v>311</v>
      </c>
      <c r="O7" s="80" t="s">
        <v>311</v>
      </c>
      <c r="P7" s="80" t="s">
        <v>311</v>
      </c>
      <c r="Q7" s="80" t="s">
        <v>311</v>
      </c>
      <c r="R7" s="80" t="s">
        <v>311</v>
      </c>
      <c r="S7" s="80" t="s">
        <v>311</v>
      </c>
      <c r="T7" s="88">
        <v>17</v>
      </c>
      <c r="U7" s="89">
        <v>17</v>
      </c>
      <c r="V7" s="82">
        <v>1.3888888888888888E-2</v>
      </c>
      <c r="W7" s="80">
        <f t="shared" si="2"/>
        <v>0</v>
      </c>
      <c r="X7" s="90">
        <f t="shared" si="3"/>
        <v>0</v>
      </c>
      <c r="Y7" s="85">
        <f>AA7+AI7+AJ7-K7</f>
        <v>0.47847222222222241</v>
      </c>
      <c r="Z7" s="91">
        <v>4</v>
      </c>
      <c r="AA7" s="86">
        <v>4.7916666666666663E-2</v>
      </c>
      <c r="AB7" s="94">
        <f>AC7-AA7</f>
        <v>9.0277777777777804E-3</v>
      </c>
      <c r="AC7" s="86">
        <v>5.6944444444444443E-2</v>
      </c>
      <c r="AD7" s="96"/>
      <c r="AE7" s="96"/>
      <c r="AF7" s="96"/>
      <c r="AG7" s="96"/>
      <c r="AH7" s="54">
        <f>AL7+AI7+AJ7-AC7</f>
        <v>1.1993055555555556</v>
      </c>
      <c r="AI7" s="82">
        <v>0.95833333333333337</v>
      </c>
      <c r="AJ7" s="82">
        <v>4.1666666666666664E-2</v>
      </c>
      <c r="AK7" s="91">
        <v>4</v>
      </c>
      <c r="AL7" s="86">
        <v>0.25625000000000003</v>
      </c>
      <c r="AM7" s="94">
        <f>AN7-AL7</f>
        <v>2.0833333333333259E-3</v>
      </c>
      <c r="AN7" s="86">
        <v>0.25833333333333336</v>
      </c>
      <c r="AO7" s="80" t="s">
        <v>311</v>
      </c>
      <c r="AP7" s="90">
        <v>0</v>
      </c>
      <c r="AQ7" s="328">
        <v>7.1990740740740739E-3</v>
      </c>
      <c r="AR7" s="86">
        <v>0.26944444444444443</v>
      </c>
      <c r="AS7" s="68">
        <f t="shared" si="4"/>
        <v>0.7069444444444446</v>
      </c>
      <c r="AT7" s="174">
        <f t="shared" si="5"/>
        <v>1.6849768518518522</v>
      </c>
      <c r="AU7" s="175">
        <f t="shared" si="6"/>
        <v>1.1111111111111106E-2</v>
      </c>
      <c r="AV7" s="104"/>
      <c r="AW7" s="105">
        <v>8</v>
      </c>
      <c r="AX7" s="329">
        <f t="shared" si="7"/>
        <v>0.7069444444444446</v>
      </c>
      <c r="AY7" s="107">
        <v>4</v>
      </c>
      <c r="AZ7" s="75" t="s">
        <v>177</v>
      </c>
    </row>
    <row r="8" spans="1:52" ht="12.75">
      <c r="A8" s="45">
        <v>307</v>
      </c>
      <c r="B8" s="78" t="s">
        <v>186</v>
      </c>
      <c r="C8" s="88" t="s">
        <v>193</v>
      </c>
      <c r="D8" s="80"/>
      <c r="E8" s="88" t="s">
        <v>200</v>
      </c>
      <c r="F8" s="81"/>
      <c r="G8" s="77">
        <v>3</v>
      </c>
      <c r="H8" s="82">
        <v>1.3888888888888889E-3</v>
      </c>
      <c r="I8" s="51">
        <f t="shared" si="0"/>
        <v>9.7222222222222224E-3</v>
      </c>
      <c r="J8" s="52">
        <v>0.5625</v>
      </c>
      <c r="K8" s="84">
        <f t="shared" si="1"/>
        <v>0.57222222222222219</v>
      </c>
      <c r="L8" s="80" t="s">
        <v>311</v>
      </c>
      <c r="M8" s="80" t="s">
        <v>311</v>
      </c>
      <c r="N8" s="80" t="s">
        <v>311</v>
      </c>
      <c r="O8" s="80" t="s">
        <v>311</v>
      </c>
      <c r="P8" s="80" t="s">
        <v>311</v>
      </c>
      <c r="Q8" s="80" t="s">
        <v>311</v>
      </c>
      <c r="R8" s="80" t="s">
        <v>311</v>
      </c>
      <c r="S8" s="80" t="s">
        <v>311</v>
      </c>
      <c r="T8" s="88">
        <v>17</v>
      </c>
      <c r="U8" s="89">
        <v>17</v>
      </c>
      <c r="V8" s="82">
        <v>1.3888888888888888E-2</v>
      </c>
      <c r="W8" s="80">
        <f t="shared" si="2"/>
        <v>0</v>
      </c>
      <c r="X8" s="90">
        <f t="shared" si="3"/>
        <v>0</v>
      </c>
      <c r="Y8" s="85">
        <f>AA8+AI8+AJ8-K8</f>
        <v>0.51597222222222228</v>
      </c>
      <c r="Z8" s="91">
        <v>5</v>
      </c>
      <c r="AA8" s="86">
        <v>8.819444444444445E-2</v>
      </c>
      <c r="AB8" s="94">
        <f>AC8-AA8</f>
        <v>3.6111111111111108E-2</v>
      </c>
      <c r="AC8" s="86">
        <v>0.12430555555555556</v>
      </c>
      <c r="AD8" s="96"/>
      <c r="AE8" s="96"/>
      <c r="AF8" s="96"/>
      <c r="AG8" s="96"/>
      <c r="AH8" s="54">
        <f>AL8+AI8+AJ8-AC8</f>
        <v>1.1916666666666669</v>
      </c>
      <c r="AI8" s="82">
        <v>0.95833333333333337</v>
      </c>
      <c r="AJ8" s="82">
        <v>4.1666666666666664E-2</v>
      </c>
      <c r="AK8" s="91">
        <v>5</v>
      </c>
      <c r="AL8" s="86">
        <v>0.31597222222222221</v>
      </c>
      <c r="AM8" s="94">
        <f>AN8-AL8</f>
        <v>1.3888888888889395E-3</v>
      </c>
      <c r="AN8" s="86">
        <v>0.31736111111111115</v>
      </c>
      <c r="AO8" s="80" t="s">
        <v>311</v>
      </c>
      <c r="AP8" s="90">
        <v>0</v>
      </c>
      <c r="AQ8" s="328">
        <v>5.3240740740740748E-3</v>
      </c>
      <c r="AR8" s="86">
        <v>0.32291666666666669</v>
      </c>
      <c r="AS8" s="68">
        <f t="shared" si="4"/>
        <v>0.76041666666666674</v>
      </c>
      <c r="AT8" s="174">
        <f t="shared" si="5"/>
        <v>1.7129629629629632</v>
      </c>
      <c r="AU8" s="175">
        <f t="shared" si="6"/>
        <v>3.7500000000000047E-2</v>
      </c>
      <c r="AV8" s="104"/>
      <c r="AW8" s="105">
        <v>8</v>
      </c>
      <c r="AX8" s="329">
        <f t="shared" si="7"/>
        <v>0.76041666666666674</v>
      </c>
      <c r="AY8" s="107">
        <v>5</v>
      </c>
      <c r="AZ8" s="75" t="s">
        <v>177</v>
      </c>
    </row>
    <row r="9" spans="1:52" ht="12.75">
      <c r="A9" s="45">
        <v>306</v>
      </c>
      <c r="B9" s="78" t="s">
        <v>185</v>
      </c>
      <c r="C9" s="88" t="s">
        <v>192</v>
      </c>
      <c r="D9" s="80"/>
      <c r="E9" s="88" t="s">
        <v>199</v>
      </c>
      <c r="F9" s="81"/>
      <c r="G9" s="77">
        <v>4</v>
      </c>
      <c r="H9" s="82">
        <v>1.3888888888888889E-3</v>
      </c>
      <c r="I9" s="51">
        <f t="shared" si="0"/>
        <v>8.3333333333333332E-3</v>
      </c>
      <c r="J9" s="52">
        <v>0.5625</v>
      </c>
      <c r="K9" s="84">
        <f t="shared" si="1"/>
        <v>0.5708333333333333</v>
      </c>
      <c r="L9" s="80" t="s">
        <v>311</v>
      </c>
      <c r="M9" s="80" t="s">
        <v>311</v>
      </c>
      <c r="N9" s="80" t="s">
        <v>311</v>
      </c>
      <c r="O9" s="80" t="s">
        <v>311</v>
      </c>
      <c r="P9" s="80" t="s">
        <v>311</v>
      </c>
      <c r="Q9" s="80" t="s">
        <v>311</v>
      </c>
      <c r="R9" s="80" t="s">
        <v>311</v>
      </c>
      <c r="S9" s="80" t="s">
        <v>311</v>
      </c>
      <c r="T9" s="88">
        <v>17</v>
      </c>
      <c r="U9" s="89">
        <v>17</v>
      </c>
      <c r="V9" s="82">
        <v>1.3888888888888888E-2</v>
      </c>
      <c r="W9" s="80">
        <f t="shared" si="2"/>
        <v>0</v>
      </c>
      <c r="X9" s="90">
        <f t="shared" si="3"/>
        <v>0</v>
      </c>
      <c r="Y9" s="85">
        <f>AA9+AI9+AJ9-K9</f>
        <v>0.62013888888888902</v>
      </c>
      <c r="Z9" s="91">
        <v>6</v>
      </c>
      <c r="AA9" s="86">
        <v>0.19097222222222221</v>
      </c>
      <c r="AB9" s="94">
        <f>AC9-AA9</f>
        <v>2.430555555555558E-2</v>
      </c>
      <c r="AC9" s="86">
        <v>0.21527777777777779</v>
      </c>
      <c r="AD9" s="96"/>
      <c r="AE9" s="96"/>
      <c r="AF9" s="96"/>
      <c r="AG9" s="96"/>
      <c r="AH9" s="176">
        <f>AL9+AI9+AJ9-AC9</f>
        <v>1.1388888888888888</v>
      </c>
      <c r="AI9" s="110">
        <v>0.95833333333333337</v>
      </c>
      <c r="AJ9" s="110">
        <v>4.1666666666666664E-2</v>
      </c>
      <c r="AK9" s="114">
        <v>6</v>
      </c>
      <c r="AL9" s="111">
        <v>0.35416666666666669</v>
      </c>
      <c r="AM9" s="104"/>
      <c r="AN9" s="111"/>
      <c r="AO9" s="96"/>
      <c r="AP9" s="90">
        <f>AO9*AN9</f>
        <v>0</v>
      </c>
      <c r="AQ9" s="330">
        <f>AR9-AN9</f>
        <v>0</v>
      </c>
      <c r="AR9" s="111"/>
      <c r="AS9" s="68">
        <f t="shared" si="4"/>
        <v>0.4375</v>
      </c>
      <c r="AT9" s="174">
        <f t="shared" si="5"/>
        <v>1.7590277777777779</v>
      </c>
      <c r="AU9" s="175">
        <f t="shared" si="6"/>
        <v>2.430555555555558E-2</v>
      </c>
      <c r="AV9" s="104"/>
      <c r="AW9" s="331">
        <v>8</v>
      </c>
      <c r="AX9" s="329">
        <f t="shared" si="7"/>
        <v>0.4375</v>
      </c>
      <c r="AY9" s="107">
        <v>6</v>
      </c>
      <c r="AZ9" s="112" t="s">
        <v>178</v>
      </c>
    </row>
    <row r="10" spans="1:52" ht="12.75">
      <c r="A10" s="45">
        <v>301</v>
      </c>
      <c r="B10" s="78" t="s">
        <v>180</v>
      </c>
      <c r="C10" s="88" t="s">
        <v>187</v>
      </c>
      <c r="D10" s="80"/>
      <c r="E10" s="88" t="s">
        <v>194</v>
      </c>
      <c r="F10" s="81"/>
      <c r="G10" s="77">
        <v>8</v>
      </c>
      <c r="H10" s="82">
        <v>1.3888888888888889E-3</v>
      </c>
      <c r="I10" s="51">
        <f t="shared" si="0"/>
        <v>2.7777777777777779E-3</v>
      </c>
      <c r="J10" s="52">
        <v>0.5625</v>
      </c>
      <c r="K10" s="84">
        <f t="shared" si="1"/>
        <v>0.56527777777777777</v>
      </c>
      <c r="L10" s="80" t="s">
        <v>311</v>
      </c>
      <c r="M10" s="80" t="s">
        <v>311</v>
      </c>
      <c r="N10" s="80" t="s">
        <v>311</v>
      </c>
      <c r="O10" s="80" t="s">
        <v>311</v>
      </c>
      <c r="P10" s="80" t="s">
        <v>311</v>
      </c>
      <c r="Q10" s="80" t="s">
        <v>311</v>
      </c>
      <c r="R10" s="96"/>
      <c r="S10" s="125"/>
      <c r="T10" s="125"/>
      <c r="U10" s="125">
        <v>17</v>
      </c>
      <c r="V10" s="110"/>
      <c r="W10" s="96"/>
      <c r="X10" s="90"/>
      <c r="Y10" s="110"/>
      <c r="Z10" s="114">
        <v>7</v>
      </c>
      <c r="AA10" s="111"/>
      <c r="AB10" s="104"/>
      <c r="AC10" s="111"/>
      <c r="AD10" s="96"/>
      <c r="AE10" s="96"/>
      <c r="AF10" s="96"/>
      <c r="AG10" s="96"/>
      <c r="AH10" s="176"/>
      <c r="AI10" s="110"/>
      <c r="AJ10" s="110"/>
      <c r="AK10" s="114">
        <v>7</v>
      </c>
      <c r="AL10" s="111"/>
      <c r="AM10" s="104"/>
      <c r="AN10" s="111"/>
      <c r="AO10" s="96"/>
      <c r="AP10" s="90"/>
      <c r="AQ10" s="330"/>
      <c r="AR10" s="111">
        <v>2.8472222222222222E-2</v>
      </c>
      <c r="AS10" s="178">
        <v>0.46597222222222223</v>
      </c>
      <c r="AT10" s="179">
        <v>0.46319444444444446</v>
      </c>
      <c r="AU10" s="176">
        <f t="shared" si="6"/>
        <v>0</v>
      </c>
      <c r="AV10" s="104"/>
      <c r="AW10" s="105">
        <v>6</v>
      </c>
      <c r="AX10" s="329">
        <f t="shared" si="7"/>
        <v>0.46597222222222223</v>
      </c>
      <c r="AY10" s="107">
        <v>7</v>
      </c>
      <c r="AZ10" s="177" t="s">
        <v>179</v>
      </c>
    </row>
  </sheetData>
  <sheetProtection password="CFC3" sheet="1" objects="1" scenarios="1" formatCells="0" formatColumns="0" formatRows="0" deleteColumns="0" deleteRows="0" sort="0" autoFilter="0"/>
  <sortState ref="A4:BD10">
    <sortCondition descending="1" ref="AW4:AW10"/>
    <sortCondition ref="AX4:AX10"/>
  </sortState>
  <mergeCells count="15">
    <mergeCell ref="AR1:AS1"/>
    <mergeCell ref="AW1:AY1"/>
    <mergeCell ref="T1:X2"/>
    <mergeCell ref="AA1:AB2"/>
    <mergeCell ref="AC1:AK2"/>
    <mergeCell ref="AL1:AM2"/>
    <mergeCell ref="AN1:AQ2"/>
    <mergeCell ref="K1:S2"/>
    <mergeCell ref="A1:A3"/>
    <mergeCell ref="B1:B3"/>
    <mergeCell ref="C1:C3"/>
    <mergeCell ref="D1:D3"/>
    <mergeCell ref="E1:E3"/>
    <mergeCell ref="F1:F3"/>
    <mergeCell ref="G1:I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K19"/>
  <sheetViews>
    <sheetView zoomScaleNormal="100" workbookViewId="0">
      <pane xSplit="2" ySplit="3" topLeftCell="I4" activePane="bottomRight" state="frozenSplit"/>
      <selection pane="topRight" activeCell="C1" sqref="C1:C1048576"/>
      <selection pane="bottomLeft" activeCell="A2" sqref="A2"/>
      <selection pane="bottomRight" activeCell="AG23" sqref="AG23"/>
    </sheetView>
  </sheetViews>
  <sheetFormatPr defaultRowHeight="12"/>
  <cols>
    <col min="1" max="1" width="4.42578125" style="128" customWidth="1"/>
    <col min="2" max="2" width="14.7109375" style="76" bestFit="1" customWidth="1"/>
    <col min="3" max="3" width="27.140625" style="76" bestFit="1" customWidth="1"/>
    <col min="4" max="4" width="4.28515625" style="128" customWidth="1"/>
    <col min="5" max="5" width="26.85546875" style="76" bestFit="1" customWidth="1"/>
    <col min="6" max="6" width="4.28515625" style="128" customWidth="1"/>
    <col min="7" max="7" width="28.42578125" style="76" bestFit="1" customWidth="1"/>
    <col min="8" max="8" width="4.28515625" style="128" customWidth="1"/>
    <col min="9" max="9" width="25.7109375" style="76" bestFit="1" customWidth="1"/>
    <col min="10" max="10" width="4.28515625" style="128" customWidth="1"/>
    <col min="11" max="11" width="23.28515625" style="76" bestFit="1" customWidth="1"/>
    <col min="12" max="12" width="5.7109375" style="128" customWidth="1"/>
    <col min="13" max="13" width="4.7109375" style="128" bestFit="1" customWidth="1"/>
    <col min="14" max="14" width="4" style="159" hidden="1" customWidth="1"/>
    <col min="15" max="15" width="4" style="160" bestFit="1" customWidth="1"/>
    <col min="16" max="16" width="4.85546875" style="159" hidden="1" customWidth="1"/>
    <col min="17" max="17" width="5" style="160" bestFit="1" customWidth="1"/>
    <col min="18" max="23" width="2.7109375" style="128" bestFit="1" customWidth="1"/>
    <col min="24" max="24" width="4" style="128" bestFit="1" customWidth="1"/>
    <col min="25" max="25" width="2.7109375" style="8" customWidth="1"/>
    <col min="26" max="26" width="5" style="160" customWidth="1"/>
    <col min="27" max="27" width="5" style="128" hidden="1" customWidth="1"/>
    <col min="28" max="28" width="2.7109375" style="128" bestFit="1" customWidth="1"/>
    <col min="29" max="29" width="4" style="128" bestFit="1" customWidth="1"/>
    <col min="30" max="30" width="8.42578125" style="332" bestFit="1" customWidth="1"/>
    <col min="31" max="31" width="5" style="160" hidden="1" customWidth="1"/>
    <col min="32" max="32" width="8.42578125" style="160" bestFit="1" customWidth="1"/>
    <col min="33" max="33" width="5.85546875" style="165" bestFit="1" customWidth="1"/>
    <col min="34" max="34" width="6.140625" style="8" bestFit="1" customWidth="1"/>
    <col min="35" max="35" width="8.42578125" style="160" bestFit="1" customWidth="1"/>
    <col min="36" max="36" width="5.5703125" style="8" bestFit="1" customWidth="1"/>
    <col min="37" max="16384" width="9.140625" style="76"/>
  </cols>
  <sheetData>
    <row r="1" spans="1:37" s="8" customFormat="1" ht="15" customHeight="1">
      <c r="A1" s="449" t="s">
        <v>1</v>
      </c>
      <c r="B1" s="448" t="s">
        <v>0</v>
      </c>
      <c r="C1" s="448" t="s">
        <v>2</v>
      </c>
      <c r="D1" s="448" t="s">
        <v>4</v>
      </c>
      <c r="E1" s="448" t="s">
        <v>3</v>
      </c>
      <c r="F1" s="448" t="s">
        <v>4</v>
      </c>
      <c r="G1" s="448" t="s">
        <v>3</v>
      </c>
      <c r="H1" s="448" t="s">
        <v>4</v>
      </c>
      <c r="I1" s="448" t="s">
        <v>3</v>
      </c>
      <c r="J1" s="448" t="s">
        <v>4</v>
      </c>
      <c r="K1" s="448" t="s">
        <v>3</v>
      </c>
      <c r="L1" s="447" t="s">
        <v>4</v>
      </c>
      <c r="M1" s="352" t="s">
        <v>5</v>
      </c>
      <c r="N1" s="356"/>
      <c r="O1" s="387"/>
      <c r="P1" s="1"/>
      <c r="Q1" s="358" t="s">
        <v>15</v>
      </c>
      <c r="R1" s="362"/>
      <c r="S1" s="362"/>
      <c r="T1" s="362"/>
      <c r="U1" s="362"/>
      <c r="V1" s="362"/>
      <c r="W1" s="362"/>
      <c r="X1" s="362"/>
      <c r="Y1" s="359"/>
      <c r="Z1" s="352" t="s">
        <v>14</v>
      </c>
      <c r="AA1" s="358" t="s">
        <v>46</v>
      </c>
      <c r="AB1" s="362"/>
      <c r="AC1" s="362"/>
      <c r="AD1" s="359"/>
      <c r="AE1" s="450" t="s">
        <v>14</v>
      </c>
      <c r="AF1" s="451"/>
      <c r="AG1" s="7"/>
      <c r="AH1" s="370" t="s">
        <v>98</v>
      </c>
      <c r="AI1" s="371"/>
      <c r="AJ1" s="372"/>
    </row>
    <row r="2" spans="1:37" s="8" customFormat="1" ht="15" customHeight="1">
      <c r="A2" s="374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3"/>
      <c r="M2" s="354"/>
      <c r="N2" s="357"/>
      <c r="O2" s="388"/>
      <c r="P2" s="9"/>
      <c r="Q2" s="360"/>
      <c r="R2" s="363"/>
      <c r="S2" s="363"/>
      <c r="T2" s="363"/>
      <c r="U2" s="363"/>
      <c r="V2" s="363"/>
      <c r="W2" s="363"/>
      <c r="X2" s="363"/>
      <c r="Y2" s="361"/>
      <c r="Z2" s="354"/>
      <c r="AA2" s="360"/>
      <c r="AB2" s="363"/>
      <c r="AC2" s="363"/>
      <c r="AD2" s="361"/>
      <c r="AE2" s="333"/>
      <c r="AF2" s="334" t="s">
        <v>59</v>
      </c>
      <c r="AG2" s="15" t="s">
        <v>68</v>
      </c>
      <c r="AH2" s="16" t="s">
        <v>64</v>
      </c>
      <c r="AI2" s="170" t="s">
        <v>59</v>
      </c>
      <c r="AJ2" s="17" t="s">
        <v>67</v>
      </c>
    </row>
    <row r="3" spans="1:37" s="44" customFormat="1" ht="15.75" customHeight="1" thickBot="1">
      <c r="A3" s="375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4"/>
      <c r="M3" s="18" t="s">
        <v>6</v>
      </c>
      <c r="N3" s="19" t="s">
        <v>7</v>
      </c>
      <c r="O3" s="20" t="s">
        <v>9</v>
      </c>
      <c r="P3" s="21"/>
      <c r="Q3" s="22" t="s">
        <v>8</v>
      </c>
      <c r="R3" s="29" t="s">
        <v>16</v>
      </c>
      <c r="S3" s="29" t="s">
        <v>17</v>
      </c>
      <c r="T3" s="29" t="s">
        <v>18</v>
      </c>
      <c r="U3" s="29" t="s">
        <v>19</v>
      </c>
      <c r="V3" s="29" t="s">
        <v>20</v>
      </c>
      <c r="W3" s="29" t="s">
        <v>48</v>
      </c>
      <c r="X3" s="24" t="s">
        <v>9</v>
      </c>
      <c r="Y3" s="25" t="s">
        <v>26</v>
      </c>
      <c r="Z3" s="26" t="s">
        <v>13</v>
      </c>
      <c r="AA3" s="28" t="s">
        <v>8</v>
      </c>
      <c r="AB3" s="29"/>
      <c r="AC3" s="29" t="s">
        <v>31</v>
      </c>
      <c r="AD3" s="327" t="s">
        <v>9</v>
      </c>
      <c r="AE3" s="26" t="s">
        <v>13</v>
      </c>
      <c r="AF3" s="335" t="s">
        <v>66</v>
      </c>
      <c r="AG3" s="41" t="s">
        <v>69</v>
      </c>
      <c r="AH3" s="42" t="s">
        <v>65</v>
      </c>
      <c r="AI3" s="172" t="s">
        <v>60</v>
      </c>
      <c r="AJ3" s="43"/>
    </row>
    <row r="4" spans="1:37" ht="12.75">
      <c r="A4" s="45">
        <v>401</v>
      </c>
      <c r="B4" s="173" t="s">
        <v>201</v>
      </c>
      <c r="C4" s="47" t="s">
        <v>215</v>
      </c>
      <c r="D4" s="48"/>
      <c r="E4" s="47" t="s">
        <v>230</v>
      </c>
      <c r="F4" s="48"/>
      <c r="G4" s="336"/>
      <c r="H4" s="48"/>
      <c r="I4" s="336"/>
      <c r="J4" s="48"/>
      <c r="K4" s="336"/>
      <c r="L4" s="49"/>
      <c r="M4" s="45">
        <v>6</v>
      </c>
      <c r="N4" s="50">
        <v>1.3888888888888889E-3</v>
      </c>
      <c r="O4" s="51">
        <f t="shared" ref="O4:O19" si="0">(10-M4)*N4</f>
        <v>5.5555555555555558E-3</v>
      </c>
      <c r="P4" s="52">
        <v>0.58333333333333337</v>
      </c>
      <c r="Q4" s="53">
        <f t="shared" ref="Q4:Q19" si="1">P4+O4</f>
        <v>0.58888888888888891</v>
      </c>
      <c r="R4" s="48" t="s">
        <v>311</v>
      </c>
      <c r="S4" s="48" t="s">
        <v>311</v>
      </c>
      <c r="T4" s="48" t="s">
        <v>311</v>
      </c>
      <c r="U4" s="48" t="s">
        <v>311</v>
      </c>
      <c r="V4" s="48" t="s">
        <v>311</v>
      </c>
      <c r="W4" s="48" t="s">
        <v>311</v>
      </c>
      <c r="X4" s="85">
        <f t="shared" ref="X4:X19" si="2">Z4-Q4</f>
        <v>0.18472222222222223</v>
      </c>
      <c r="Y4" s="60">
        <v>1</v>
      </c>
      <c r="Z4" s="55">
        <v>0.77361111111111114</v>
      </c>
      <c r="AA4" s="55"/>
      <c r="AB4" s="48" t="s">
        <v>311</v>
      </c>
      <c r="AC4" s="59">
        <v>0</v>
      </c>
      <c r="AD4" s="328">
        <v>3.2986111111111111E-3</v>
      </c>
      <c r="AE4" s="55"/>
      <c r="AF4" s="63">
        <f t="shared" ref="AF4:AF19" si="3">X4+AD4</f>
        <v>0.18802083333333333</v>
      </c>
      <c r="AG4" s="71"/>
      <c r="AH4" s="72">
        <v>6</v>
      </c>
      <c r="AI4" s="329">
        <f t="shared" ref="AI4:AI19" si="4">Z4-P4+AD4+AC4+AG4</f>
        <v>0.19357638888888887</v>
      </c>
      <c r="AJ4" s="74">
        <v>1</v>
      </c>
      <c r="AK4" s="80" t="s">
        <v>177</v>
      </c>
    </row>
    <row r="5" spans="1:37">
      <c r="A5" s="45">
        <v>419</v>
      </c>
      <c r="B5" s="124" t="s">
        <v>296</v>
      </c>
      <c r="C5" s="79" t="s">
        <v>297</v>
      </c>
      <c r="D5" s="80">
        <v>1975</v>
      </c>
      <c r="E5" s="337" t="s">
        <v>298</v>
      </c>
      <c r="F5" s="338">
        <v>2000</v>
      </c>
      <c r="G5" s="339" t="s">
        <v>299</v>
      </c>
      <c r="H5" s="338">
        <v>2001</v>
      </c>
      <c r="I5" s="339" t="s">
        <v>300</v>
      </c>
      <c r="J5" s="338">
        <v>1997</v>
      </c>
      <c r="K5" s="340"/>
      <c r="L5" s="81"/>
      <c r="M5" s="77">
        <v>3</v>
      </c>
      <c r="N5" s="82">
        <v>1.3888888888888889E-3</v>
      </c>
      <c r="O5" s="51">
        <f t="shared" si="0"/>
        <v>9.7222222222222224E-3</v>
      </c>
      <c r="P5" s="52">
        <v>0.58333333333333337</v>
      </c>
      <c r="Q5" s="84">
        <f t="shared" si="1"/>
        <v>0.59305555555555556</v>
      </c>
      <c r="R5" s="80" t="s">
        <v>311</v>
      </c>
      <c r="S5" s="80" t="s">
        <v>311</v>
      </c>
      <c r="T5" s="80" t="s">
        <v>311</v>
      </c>
      <c r="U5" s="80" t="s">
        <v>311</v>
      </c>
      <c r="V5" s="80" t="s">
        <v>311</v>
      </c>
      <c r="W5" s="80" t="s">
        <v>311</v>
      </c>
      <c r="X5" s="85">
        <f t="shared" si="2"/>
        <v>0.21666666666666667</v>
      </c>
      <c r="Y5" s="91">
        <v>4</v>
      </c>
      <c r="Z5" s="86">
        <v>0.80972222222222223</v>
      </c>
      <c r="AA5" s="86"/>
      <c r="AB5" s="80" t="s">
        <v>311</v>
      </c>
      <c r="AC5" s="90">
        <v>0</v>
      </c>
      <c r="AD5" s="341">
        <v>9.4675925925925917E-3</v>
      </c>
      <c r="AE5" s="86"/>
      <c r="AF5" s="63">
        <f t="shared" si="3"/>
        <v>0.22613425925925926</v>
      </c>
      <c r="AG5" s="104"/>
      <c r="AH5" s="105">
        <v>6</v>
      </c>
      <c r="AI5" s="329">
        <f t="shared" si="4"/>
        <v>0.23585648148148144</v>
      </c>
      <c r="AJ5" s="107">
        <v>2</v>
      </c>
      <c r="AK5" s="80" t="s">
        <v>177</v>
      </c>
    </row>
    <row r="6" spans="1:37" ht="12.75">
      <c r="A6" s="45">
        <v>408</v>
      </c>
      <c r="B6" s="78" t="s">
        <v>207</v>
      </c>
      <c r="C6" s="79" t="s">
        <v>221</v>
      </c>
      <c r="D6" s="80"/>
      <c r="E6" s="79" t="s">
        <v>235</v>
      </c>
      <c r="F6" s="80"/>
      <c r="G6" s="340"/>
      <c r="H6" s="80"/>
      <c r="I6" s="340"/>
      <c r="J6" s="80"/>
      <c r="K6" s="340"/>
      <c r="L6" s="81"/>
      <c r="M6" s="77">
        <v>3</v>
      </c>
      <c r="N6" s="82">
        <v>1.3888888888888889E-3</v>
      </c>
      <c r="O6" s="51">
        <f t="shared" si="0"/>
        <v>9.7222222222222224E-3</v>
      </c>
      <c r="P6" s="52">
        <v>0.58333333333333337</v>
      </c>
      <c r="Q6" s="84">
        <f t="shared" si="1"/>
        <v>0.59305555555555556</v>
      </c>
      <c r="R6" s="80" t="s">
        <v>311</v>
      </c>
      <c r="S6" s="80" t="s">
        <v>311</v>
      </c>
      <c r="T6" s="80" t="s">
        <v>311</v>
      </c>
      <c r="U6" s="80" t="s">
        <v>311</v>
      </c>
      <c r="V6" s="80" t="s">
        <v>311</v>
      </c>
      <c r="W6" s="80" t="s">
        <v>311</v>
      </c>
      <c r="X6" s="85">
        <f t="shared" si="2"/>
        <v>0.19930555555555551</v>
      </c>
      <c r="Y6" s="91">
        <v>2</v>
      </c>
      <c r="Z6" s="86">
        <v>0.79236111111111107</v>
      </c>
      <c r="AA6" s="86"/>
      <c r="AB6" s="80" t="s">
        <v>311</v>
      </c>
      <c r="AC6" s="90">
        <v>2.0833333333333332E-2</v>
      </c>
      <c r="AD6" s="341">
        <v>7.2916666666666659E-3</v>
      </c>
      <c r="AE6" s="86"/>
      <c r="AF6" s="63">
        <f t="shared" si="3"/>
        <v>0.20659722222222218</v>
      </c>
      <c r="AG6" s="104"/>
      <c r="AH6" s="105">
        <v>6</v>
      </c>
      <c r="AI6" s="329">
        <f t="shared" si="4"/>
        <v>0.23715277777777771</v>
      </c>
      <c r="AJ6" s="107">
        <v>3</v>
      </c>
      <c r="AK6" s="80" t="s">
        <v>177</v>
      </c>
    </row>
    <row r="7" spans="1:37" ht="12.75">
      <c r="A7" s="45">
        <v>410</v>
      </c>
      <c r="B7" s="78" t="s">
        <v>209</v>
      </c>
      <c r="C7" s="108" t="s">
        <v>223</v>
      </c>
      <c r="D7" s="80"/>
      <c r="E7" s="79" t="s">
        <v>237</v>
      </c>
      <c r="F7" s="80"/>
      <c r="G7" s="340"/>
      <c r="H7" s="80"/>
      <c r="I7" s="340"/>
      <c r="J7" s="80"/>
      <c r="K7" s="340"/>
      <c r="L7" s="81"/>
      <c r="M7" s="77">
        <v>7</v>
      </c>
      <c r="N7" s="82">
        <v>1.3888888888888889E-3</v>
      </c>
      <c r="O7" s="51">
        <f t="shared" si="0"/>
        <v>4.1666666666666666E-3</v>
      </c>
      <c r="P7" s="52">
        <v>0.58333333333333337</v>
      </c>
      <c r="Q7" s="84">
        <f t="shared" si="1"/>
        <v>0.58750000000000002</v>
      </c>
      <c r="R7" s="80" t="s">
        <v>311</v>
      </c>
      <c r="S7" s="80" t="s">
        <v>311</v>
      </c>
      <c r="T7" s="80" t="s">
        <v>311</v>
      </c>
      <c r="U7" s="80" t="s">
        <v>311</v>
      </c>
      <c r="V7" s="80" t="s">
        <v>311</v>
      </c>
      <c r="W7" s="80" t="s">
        <v>311</v>
      </c>
      <c r="X7" s="85">
        <f t="shared" si="2"/>
        <v>0.2368055555555556</v>
      </c>
      <c r="Y7" s="91">
        <v>6</v>
      </c>
      <c r="Z7" s="86">
        <v>0.82430555555555562</v>
      </c>
      <c r="AA7" s="86"/>
      <c r="AB7" s="80" t="s">
        <v>311</v>
      </c>
      <c r="AC7" s="90">
        <v>0</v>
      </c>
      <c r="AD7" s="341">
        <v>5.2777777777777771E-3</v>
      </c>
      <c r="AE7" s="86"/>
      <c r="AF7" s="63">
        <f t="shared" si="3"/>
        <v>0.24208333333333337</v>
      </c>
      <c r="AG7" s="104"/>
      <c r="AH7" s="105">
        <v>6</v>
      </c>
      <c r="AI7" s="329">
        <f t="shared" si="4"/>
        <v>0.24625000000000002</v>
      </c>
      <c r="AJ7" s="107">
        <v>4</v>
      </c>
      <c r="AK7" s="342" t="s">
        <v>178</v>
      </c>
    </row>
    <row r="8" spans="1:37" ht="12.75">
      <c r="A8" s="45">
        <v>413</v>
      </c>
      <c r="B8" s="343" t="s">
        <v>290</v>
      </c>
      <c r="C8" s="79" t="s">
        <v>226</v>
      </c>
      <c r="D8" s="80"/>
      <c r="E8" s="337" t="s">
        <v>240</v>
      </c>
      <c r="F8" s="338">
        <v>1999</v>
      </c>
      <c r="G8" s="340"/>
      <c r="H8" s="80"/>
      <c r="I8" s="340"/>
      <c r="J8" s="80"/>
      <c r="K8" s="340"/>
      <c r="L8" s="81"/>
      <c r="M8" s="77">
        <v>2</v>
      </c>
      <c r="N8" s="82">
        <v>1.3888888888888889E-3</v>
      </c>
      <c r="O8" s="51">
        <f t="shared" si="0"/>
        <v>1.1111111111111112E-2</v>
      </c>
      <c r="P8" s="52">
        <v>0.58333333333333337</v>
      </c>
      <c r="Q8" s="84">
        <f t="shared" si="1"/>
        <v>0.59444444444444444</v>
      </c>
      <c r="R8" s="80" t="s">
        <v>311</v>
      </c>
      <c r="S8" s="80" t="s">
        <v>311</v>
      </c>
      <c r="T8" s="80" t="s">
        <v>311</v>
      </c>
      <c r="U8" s="80" t="s">
        <v>311</v>
      </c>
      <c r="V8" s="80" t="s">
        <v>311</v>
      </c>
      <c r="W8" s="80" t="s">
        <v>311</v>
      </c>
      <c r="X8" s="85">
        <f t="shared" si="2"/>
        <v>0.22777777777777786</v>
      </c>
      <c r="Y8" s="91">
        <v>5</v>
      </c>
      <c r="Z8" s="86">
        <v>0.8222222222222223</v>
      </c>
      <c r="AA8" s="86"/>
      <c r="AB8" s="80" t="s">
        <v>311</v>
      </c>
      <c r="AC8" s="90">
        <v>0</v>
      </c>
      <c r="AD8" s="341">
        <v>9.1550925925925931E-3</v>
      </c>
      <c r="AE8" s="86"/>
      <c r="AF8" s="63">
        <f t="shared" si="3"/>
        <v>0.23693287037037045</v>
      </c>
      <c r="AG8" s="104"/>
      <c r="AH8" s="105">
        <v>6</v>
      </c>
      <c r="AI8" s="329">
        <f t="shared" si="4"/>
        <v>0.24804398148148152</v>
      </c>
      <c r="AJ8" s="107">
        <v>5</v>
      </c>
      <c r="AK8" s="80" t="s">
        <v>177</v>
      </c>
    </row>
    <row r="9" spans="1:37" ht="12.75">
      <c r="A9" s="45">
        <v>412</v>
      </c>
      <c r="B9" s="78" t="s">
        <v>211</v>
      </c>
      <c r="C9" s="79" t="s">
        <v>225</v>
      </c>
      <c r="D9" s="80"/>
      <c r="E9" s="344" t="s">
        <v>239</v>
      </c>
      <c r="F9" s="80"/>
      <c r="G9" s="340"/>
      <c r="H9" s="80"/>
      <c r="I9" s="340"/>
      <c r="J9" s="80"/>
      <c r="K9" s="340"/>
      <c r="L9" s="81"/>
      <c r="M9" s="77">
        <v>2</v>
      </c>
      <c r="N9" s="82">
        <v>1.3888888888888889E-3</v>
      </c>
      <c r="O9" s="51">
        <f t="shared" si="0"/>
        <v>1.1111111111111112E-2</v>
      </c>
      <c r="P9" s="52">
        <v>0.58333333333333337</v>
      </c>
      <c r="Q9" s="84">
        <f t="shared" si="1"/>
        <v>0.59444444444444444</v>
      </c>
      <c r="R9" s="80" t="s">
        <v>311</v>
      </c>
      <c r="S9" s="80" t="s">
        <v>311</v>
      </c>
      <c r="T9" s="80" t="s">
        <v>311</v>
      </c>
      <c r="U9" s="80" t="s">
        <v>311</v>
      </c>
      <c r="V9" s="80" t="s">
        <v>311</v>
      </c>
      <c r="W9" s="80" t="s">
        <v>311</v>
      </c>
      <c r="X9" s="85">
        <f t="shared" si="2"/>
        <v>0.21736111111111112</v>
      </c>
      <c r="Y9" s="91">
        <v>3</v>
      </c>
      <c r="Z9" s="86">
        <v>0.81180555555555556</v>
      </c>
      <c r="AA9" s="86"/>
      <c r="AB9" s="80" t="s">
        <v>311</v>
      </c>
      <c r="AC9" s="90">
        <v>2.0833333333333332E-2</v>
      </c>
      <c r="AD9" s="341">
        <v>7.1990740740740739E-3</v>
      </c>
      <c r="AE9" s="86"/>
      <c r="AF9" s="63">
        <f t="shared" si="3"/>
        <v>0.2245601851851852</v>
      </c>
      <c r="AG9" s="104"/>
      <c r="AH9" s="105">
        <v>6</v>
      </c>
      <c r="AI9" s="329">
        <f t="shared" si="4"/>
        <v>0.25650462962962961</v>
      </c>
      <c r="AJ9" s="107">
        <v>6</v>
      </c>
      <c r="AK9" s="80" t="s">
        <v>177</v>
      </c>
    </row>
    <row r="10" spans="1:37" ht="12.75">
      <c r="A10" s="45">
        <v>407</v>
      </c>
      <c r="B10" s="78" t="s">
        <v>206</v>
      </c>
      <c r="C10" s="79" t="s">
        <v>220</v>
      </c>
      <c r="D10" s="80"/>
      <c r="E10" s="79" t="s">
        <v>234</v>
      </c>
      <c r="F10" s="80"/>
      <c r="G10" s="340" t="s">
        <v>246</v>
      </c>
      <c r="H10" s="80"/>
      <c r="I10" s="340"/>
      <c r="J10" s="80"/>
      <c r="K10" s="340"/>
      <c r="L10" s="81"/>
      <c r="M10" s="77">
        <v>2</v>
      </c>
      <c r="N10" s="82">
        <v>1.3888888888888889E-3</v>
      </c>
      <c r="O10" s="51">
        <f t="shared" si="0"/>
        <v>1.1111111111111112E-2</v>
      </c>
      <c r="P10" s="52">
        <v>0.58333333333333337</v>
      </c>
      <c r="Q10" s="84">
        <f t="shared" si="1"/>
        <v>0.59444444444444444</v>
      </c>
      <c r="R10" s="80" t="s">
        <v>311</v>
      </c>
      <c r="S10" s="80" t="s">
        <v>311</v>
      </c>
      <c r="T10" s="80" t="s">
        <v>311</v>
      </c>
      <c r="U10" s="80" t="s">
        <v>311</v>
      </c>
      <c r="V10" s="80" t="s">
        <v>311</v>
      </c>
      <c r="W10" s="80" t="s">
        <v>311</v>
      </c>
      <c r="X10" s="85">
        <f t="shared" si="2"/>
        <v>0.23541666666666672</v>
      </c>
      <c r="Y10" s="91">
        <v>7</v>
      </c>
      <c r="Z10" s="86">
        <v>0.82986111111111116</v>
      </c>
      <c r="AA10" s="86"/>
      <c r="AB10" s="80" t="s">
        <v>311</v>
      </c>
      <c r="AC10" s="90">
        <v>1.3888888888888888E-2</v>
      </c>
      <c r="AD10" s="341">
        <v>8.1944444444444452E-3</v>
      </c>
      <c r="AE10" s="86"/>
      <c r="AF10" s="63">
        <f t="shared" si="3"/>
        <v>0.24361111111111117</v>
      </c>
      <c r="AG10" s="104"/>
      <c r="AH10" s="105">
        <v>6</v>
      </c>
      <c r="AI10" s="329">
        <f t="shared" si="4"/>
        <v>0.26861111111111113</v>
      </c>
      <c r="AJ10" s="107">
        <v>7</v>
      </c>
      <c r="AK10" s="80" t="s">
        <v>177</v>
      </c>
    </row>
    <row r="11" spans="1:37" ht="12.75">
      <c r="A11" s="45">
        <v>402</v>
      </c>
      <c r="B11" s="78" t="s">
        <v>202</v>
      </c>
      <c r="C11" s="79" t="s">
        <v>216</v>
      </c>
      <c r="D11" s="80"/>
      <c r="E11" s="79" t="s">
        <v>231</v>
      </c>
      <c r="F11" s="80"/>
      <c r="G11" s="340" t="s">
        <v>244</v>
      </c>
      <c r="H11" s="80"/>
      <c r="I11" s="340" t="s">
        <v>295</v>
      </c>
      <c r="J11" s="80"/>
      <c r="K11" s="340"/>
      <c r="L11" s="81"/>
      <c r="M11" s="77">
        <v>3</v>
      </c>
      <c r="N11" s="82">
        <v>1.3888888888888889E-3</v>
      </c>
      <c r="O11" s="51">
        <f t="shared" si="0"/>
        <v>9.7222222222222224E-3</v>
      </c>
      <c r="P11" s="52">
        <v>0.58333333333333337</v>
      </c>
      <c r="Q11" s="84">
        <f t="shared" si="1"/>
        <v>0.59305555555555556</v>
      </c>
      <c r="R11" s="80" t="s">
        <v>311</v>
      </c>
      <c r="S11" s="80" t="s">
        <v>311</v>
      </c>
      <c r="T11" s="80" t="s">
        <v>311</v>
      </c>
      <c r="U11" s="80" t="s">
        <v>311</v>
      </c>
      <c r="V11" s="80" t="s">
        <v>311</v>
      </c>
      <c r="W11" s="80" t="s">
        <v>311</v>
      </c>
      <c r="X11" s="85">
        <f t="shared" si="2"/>
        <v>0.26111111111111107</v>
      </c>
      <c r="Y11" s="91">
        <v>9</v>
      </c>
      <c r="Z11" s="86">
        <v>0.85416666666666663</v>
      </c>
      <c r="AA11" s="86"/>
      <c r="AB11" s="80" t="s">
        <v>311</v>
      </c>
      <c r="AC11" s="90">
        <v>1.0416666666666666E-2</v>
      </c>
      <c r="AD11" s="341">
        <v>6.4467592592592597E-3</v>
      </c>
      <c r="AE11" s="86"/>
      <c r="AF11" s="63">
        <f t="shared" si="3"/>
        <v>0.26755787037037032</v>
      </c>
      <c r="AG11" s="104"/>
      <c r="AH11" s="105">
        <v>6</v>
      </c>
      <c r="AI11" s="329">
        <f t="shared" si="4"/>
        <v>0.28769675925925919</v>
      </c>
      <c r="AJ11" s="107">
        <v>8</v>
      </c>
      <c r="AK11" s="342" t="s">
        <v>178</v>
      </c>
    </row>
    <row r="12" spans="1:37" ht="12.75">
      <c r="A12" s="45">
        <v>405</v>
      </c>
      <c r="B12" s="78" t="s">
        <v>205</v>
      </c>
      <c r="C12" s="79" t="s">
        <v>219</v>
      </c>
      <c r="D12" s="80"/>
      <c r="E12" s="79" t="s">
        <v>281</v>
      </c>
      <c r="F12" s="80">
        <v>2001</v>
      </c>
      <c r="G12" s="340"/>
      <c r="H12" s="80"/>
      <c r="I12" s="340"/>
      <c r="J12" s="80"/>
      <c r="K12" s="340"/>
      <c r="L12" s="81"/>
      <c r="M12" s="77">
        <v>3</v>
      </c>
      <c r="N12" s="82">
        <v>1.3888888888888889E-3</v>
      </c>
      <c r="O12" s="51">
        <f t="shared" si="0"/>
        <v>9.7222222222222224E-3</v>
      </c>
      <c r="P12" s="52">
        <v>0.58333333333333337</v>
      </c>
      <c r="Q12" s="84">
        <f t="shared" si="1"/>
        <v>0.59305555555555556</v>
      </c>
      <c r="R12" s="80" t="s">
        <v>311</v>
      </c>
      <c r="S12" s="80" t="s">
        <v>311</v>
      </c>
      <c r="T12" s="80" t="s">
        <v>311</v>
      </c>
      <c r="U12" s="80" t="s">
        <v>311</v>
      </c>
      <c r="V12" s="80" t="s">
        <v>311</v>
      </c>
      <c r="W12" s="80" t="s">
        <v>311</v>
      </c>
      <c r="X12" s="85">
        <f t="shared" si="2"/>
        <v>0.25138888888888888</v>
      </c>
      <c r="Y12" s="91">
        <v>8</v>
      </c>
      <c r="Z12" s="86">
        <v>0.84444444444444444</v>
      </c>
      <c r="AA12" s="86"/>
      <c r="AB12" s="80" t="s">
        <v>311</v>
      </c>
      <c r="AC12" s="90">
        <v>2.0833333333333332E-2</v>
      </c>
      <c r="AD12" s="341">
        <v>9.1087962962962971E-3</v>
      </c>
      <c r="AE12" s="86"/>
      <c r="AF12" s="63">
        <f t="shared" si="3"/>
        <v>0.26049768518518518</v>
      </c>
      <c r="AG12" s="104"/>
      <c r="AH12" s="105">
        <v>6</v>
      </c>
      <c r="AI12" s="329">
        <f t="shared" si="4"/>
        <v>0.29105324074074068</v>
      </c>
      <c r="AJ12" s="107">
        <v>9</v>
      </c>
      <c r="AK12" s="80" t="s">
        <v>177</v>
      </c>
    </row>
    <row r="13" spans="1:37" ht="12.75">
      <c r="A13" s="45">
        <v>411</v>
      </c>
      <c r="B13" s="78" t="s">
        <v>210</v>
      </c>
      <c r="C13" s="79" t="s">
        <v>224</v>
      </c>
      <c r="D13" s="80"/>
      <c r="E13" s="79" t="s">
        <v>238</v>
      </c>
      <c r="F13" s="80"/>
      <c r="G13" s="340" t="s">
        <v>247</v>
      </c>
      <c r="H13" s="80"/>
      <c r="I13" s="340" t="s">
        <v>250</v>
      </c>
      <c r="J13" s="80"/>
      <c r="K13" s="340" t="s">
        <v>266</v>
      </c>
      <c r="L13" s="81"/>
      <c r="M13" s="77">
        <v>3</v>
      </c>
      <c r="N13" s="82">
        <v>1.3888888888888889E-3</v>
      </c>
      <c r="O13" s="51">
        <f t="shared" si="0"/>
        <v>9.7222222222222224E-3</v>
      </c>
      <c r="P13" s="52">
        <v>0.58333333333333337</v>
      </c>
      <c r="Q13" s="84">
        <f t="shared" si="1"/>
        <v>0.59305555555555556</v>
      </c>
      <c r="R13" s="80" t="s">
        <v>311</v>
      </c>
      <c r="S13" s="80" t="s">
        <v>311</v>
      </c>
      <c r="T13" s="80" t="s">
        <v>311</v>
      </c>
      <c r="U13" s="80" t="s">
        <v>311</v>
      </c>
      <c r="V13" s="80" t="s">
        <v>311</v>
      </c>
      <c r="W13" s="80" t="s">
        <v>311</v>
      </c>
      <c r="X13" s="85">
        <f t="shared" si="2"/>
        <v>0.27499999999999991</v>
      </c>
      <c r="Y13" s="91">
        <v>11</v>
      </c>
      <c r="Z13" s="86">
        <v>0.86805555555555547</v>
      </c>
      <c r="AA13" s="86"/>
      <c r="AB13" s="80" t="s">
        <v>311</v>
      </c>
      <c r="AC13" s="90">
        <v>0</v>
      </c>
      <c r="AD13" s="341">
        <v>7.3842592592592597E-3</v>
      </c>
      <c r="AE13" s="86"/>
      <c r="AF13" s="63">
        <f t="shared" si="3"/>
        <v>0.2823842592592592</v>
      </c>
      <c r="AG13" s="104"/>
      <c r="AH13" s="105">
        <v>6</v>
      </c>
      <c r="AI13" s="329">
        <f t="shared" si="4"/>
        <v>0.29210648148148138</v>
      </c>
      <c r="AJ13" s="107">
        <v>10</v>
      </c>
      <c r="AK13" s="342" t="s">
        <v>178</v>
      </c>
    </row>
    <row r="14" spans="1:37">
      <c r="A14" s="45">
        <v>416</v>
      </c>
      <c r="B14" s="124" t="s">
        <v>213</v>
      </c>
      <c r="C14" s="79" t="s">
        <v>228</v>
      </c>
      <c r="D14" s="80"/>
      <c r="E14" s="79" t="s">
        <v>242</v>
      </c>
      <c r="F14" s="80"/>
      <c r="G14" s="340" t="s">
        <v>294</v>
      </c>
      <c r="H14" s="80"/>
      <c r="I14" s="340"/>
      <c r="J14" s="80"/>
      <c r="K14" s="340"/>
      <c r="L14" s="81"/>
      <c r="M14" s="77">
        <v>2</v>
      </c>
      <c r="N14" s="82">
        <v>1.3888888888888889E-3</v>
      </c>
      <c r="O14" s="51">
        <f t="shared" si="0"/>
        <v>1.1111111111111112E-2</v>
      </c>
      <c r="P14" s="52">
        <v>0.58333333333333337</v>
      </c>
      <c r="Q14" s="84">
        <f t="shared" si="1"/>
        <v>0.59444444444444444</v>
      </c>
      <c r="R14" s="80" t="s">
        <v>311</v>
      </c>
      <c r="S14" s="80" t="s">
        <v>311</v>
      </c>
      <c r="T14" s="80" t="s">
        <v>311</v>
      </c>
      <c r="U14" s="80" t="s">
        <v>311</v>
      </c>
      <c r="V14" s="80" t="s">
        <v>311</v>
      </c>
      <c r="W14" s="80" t="s">
        <v>311</v>
      </c>
      <c r="X14" s="85">
        <f t="shared" si="2"/>
        <v>0.28125</v>
      </c>
      <c r="Y14" s="91">
        <v>11</v>
      </c>
      <c r="Z14" s="86">
        <v>0.87569444444444444</v>
      </c>
      <c r="AA14" s="86"/>
      <c r="AB14" s="80" t="s">
        <v>311</v>
      </c>
      <c r="AC14" s="90">
        <v>0</v>
      </c>
      <c r="AD14" s="341">
        <v>7.8009259259259256E-3</v>
      </c>
      <c r="AE14" s="86"/>
      <c r="AF14" s="63">
        <f t="shared" si="3"/>
        <v>0.28905092592592591</v>
      </c>
      <c r="AG14" s="104"/>
      <c r="AH14" s="105">
        <v>6</v>
      </c>
      <c r="AI14" s="329">
        <f t="shared" si="4"/>
        <v>0.30016203703703698</v>
      </c>
      <c r="AJ14" s="107">
        <v>11</v>
      </c>
      <c r="AK14" s="80" t="s">
        <v>177</v>
      </c>
    </row>
    <row r="15" spans="1:37">
      <c r="A15" s="45">
        <v>418</v>
      </c>
      <c r="B15" s="124" t="s">
        <v>270</v>
      </c>
      <c r="C15" s="79" t="s">
        <v>271</v>
      </c>
      <c r="D15" s="80"/>
      <c r="E15" s="79" t="s">
        <v>272</v>
      </c>
      <c r="F15" s="80"/>
      <c r="G15" s="340" t="s">
        <v>307</v>
      </c>
      <c r="H15" s="80"/>
      <c r="I15" s="340"/>
      <c r="J15" s="80"/>
      <c r="K15" s="340"/>
      <c r="L15" s="81"/>
      <c r="M15" s="77">
        <v>4</v>
      </c>
      <c r="N15" s="82">
        <v>1.3888888888888889E-3</v>
      </c>
      <c r="O15" s="51">
        <f t="shared" si="0"/>
        <v>8.3333333333333332E-3</v>
      </c>
      <c r="P15" s="52">
        <v>0.58333333333333337</v>
      </c>
      <c r="Q15" s="84">
        <f t="shared" si="1"/>
        <v>0.59166666666666667</v>
      </c>
      <c r="R15" s="80" t="s">
        <v>311</v>
      </c>
      <c r="S15" s="80" t="s">
        <v>311</v>
      </c>
      <c r="T15" s="80" t="s">
        <v>311</v>
      </c>
      <c r="U15" s="80" t="s">
        <v>311</v>
      </c>
      <c r="V15" s="80" t="s">
        <v>311</v>
      </c>
      <c r="W15" s="80" t="s">
        <v>311</v>
      </c>
      <c r="X15" s="85">
        <f t="shared" si="2"/>
        <v>0.27222222222222225</v>
      </c>
      <c r="Y15" s="91">
        <v>10</v>
      </c>
      <c r="Z15" s="86">
        <v>0.86388888888888893</v>
      </c>
      <c r="AA15" s="86"/>
      <c r="AB15" s="80" t="s">
        <v>311</v>
      </c>
      <c r="AC15" s="90">
        <v>1.3888888888888888E-2</v>
      </c>
      <c r="AD15" s="341">
        <v>1.0937500000000001E-2</v>
      </c>
      <c r="AE15" s="86"/>
      <c r="AF15" s="63">
        <f t="shared" si="3"/>
        <v>0.28315972222222224</v>
      </c>
      <c r="AG15" s="104"/>
      <c r="AH15" s="105">
        <v>6</v>
      </c>
      <c r="AI15" s="329">
        <f t="shared" si="4"/>
        <v>0.30538194444444444</v>
      </c>
      <c r="AJ15" s="107">
        <v>12</v>
      </c>
      <c r="AK15" s="80" t="s">
        <v>177</v>
      </c>
    </row>
    <row r="16" spans="1:37">
      <c r="A16" s="45">
        <v>417</v>
      </c>
      <c r="B16" s="124" t="s">
        <v>214</v>
      </c>
      <c r="C16" s="79" t="s">
        <v>229</v>
      </c>
      <c r="D16" s="80"/>
      <c r="E16" s="79" t="s">
        <v>243</v>
      </c>
      <c r="F16" s="80"/>
      <c r="G16" s="340" t="s">
        <v>248</v>
      </c>
      <c r="H16" s="96"/>
      <c r="I16" s="340"/>
      <c r="J16" s="80"/>
      <c r="K16" s="340"/>
      <c r="L16" s="81"/>
      <c r="M16" s="77">
        <v>2</v>
      </c>
      <c r="N16" s="82">
        <v>1.3888888888888889E-3</v>
      </c>
      <c r="O16" s="51">
        <f t="shared" si="0"/>
        <v>1.1111111111111112E-2</v>
      </c>
      <c r="P16" s="52">
        <v>0.58333333333333337</v>
      </c>
      <c r="Q16" s="84">
        <f t="shared" si="1"/>
        <v>0.59444444444444444</v>
      </c>
      <c r="R16" s="80" t="s">
        <v>311</v>
      </c>
      <c r="S16" s="80" t="s">
        <v>311</v>
      </c>
      <c r="T16" s="80" t="s">
        <v>311</v>
      </c>
      <c r="U16" s="80" t="s">
        <v>311</v>
      </c>
      <c r="V16" s="80" t="s">
        <v>311</v>
      </c>
      <c r="W16" s="96"/>
      <c r="X16" s="85">
        <f t="shared" si="2"/>
        <v>0.34097222222222223</v>
      </c>
      <c r="Y16" s="91">
        <v>11</v>
      </c>
      <c r="Z16" s="111">
        <v>0.93541666666666667</v>
      </c>
      <c r="AA16" s="86"/>
      <c r="AB16" s="80" t="s">
        <v>311</v>
      </c>
      <c r="AC16" s="90">
        <v>1.3888888888888888E-2</v>
      </c>
      <c r="AD16" s="341">
        <v>7.013888888888889E-3</v>
      </c>
      <c r="AE16" s="86"/>
      <c r="AF16" s="63">
        <f t="shared" si="3"/>
        <v>0.34798611111111111</v>
      </c>
      <c r="AG16" s="104"/>
      <c r="AH16" s="105">
        <v>5</v>
      </c>
      <c r="AI16" s="329">
        <f t="shared" si="4"/>
        <v>0.37298611111111107</v>
      </c>
      <c r="AJ16" s="107">
        <v>13</v>
      </c>
      <c r="AK16" s="342" t="s">
        <v>178</v>
      </c>
    </row>
    <row r="17" spans="1:37" ht="12.75">
      <c r="A17" s="45">
        <v>414</v>
      </c>
      <c r="B17" s="78" t="s">
        <v>212</v>
      </c>
      <c r="C17" s="79" t="s">
        <v>227</v>
      </c>
      <c r="D17" s="80"/>
      <c r="E17" s="79" t="s">
        <v>241</v>
      </c>
      <c r="F17" s="80"/>
      <c r="G17" s="340"/>
      <c r="H17" s="80"/>
      <c r="I17" s="340"/>
      <c r="J17" s="80"/>
      <c r="K17" s="340"/>
      <c r="L17" s="81"/>
      <c r="M17" s="77">
        <v>7</v>
      </c>
      <c r="N17" s="82">
        <v>1.3888888888888889E-3</v>
      </c>
      <c r="O17" s="51">
        <f t="shared" si="0"/>
        <v>4.1666666666666666E-3</v>
      </c>
      <c r="P17" s="52">
        <v>0.58333333333333337</v>
      </c>
      <c r="Q17" s="84">
        <f t="shared" si="1"/>
        <v>0.58750000000000002</v>
      </c>
      <c r="R17" s="80" t="s">
        <v>311</v>
      </c>
      <c r="S17" s="80" t="s">
        <v>311</v>
      </c>
      <c r="T17" s="80" t="s">
        <v>311</v>
      </c>
      <c r="U17" s="96"/>
      <c r="V17" s="80" t="s">
        <v>311</v>
      </c>
      <c r="W17" s="96"/>
      <c r="X17" s="85">
        <f t="shared" si="2"/>
        <v>0.40972222222222221</v>
      </c>
      <c r="Y17" s="91">
        <v>12</v>
      </c>
      <c r="Z17" s="111">
        <v>0.99722222222222223</v>
      </c>
      <c r="AA17" s="111"/>
      <c r="AB17" s="96"/>
      <c r="AC17" s="90">
        <f>AB17*AA17</f>
        <v>0</v>
      </c>
      <c r="AD17" s="345">
        <v>0</v>
      </c>
      <c r="AE17" s="111"/>
      <c r="AF17" s="71">
        <f t="shared" si="3"/>
        <v>0.40972222222222221</v>
      </c>
      <c r="AG17" s="104"/>
      <c r="AH17" s="105">
        <v>4</v>
      </c>
      <c r="AI17" s="329">
        <f t="shared" si="4"/>
        <v>0.41388888888888886</v>
      </c>
      <c r="AJ17" s="107">
        <v>14</v>
      </c>
      <c r="AK17" s="80" t="s">
        <v>177</v>
      </c>
    </row>
    <row r="18" spans="1:37" ht="12.75">
      <c r="A18" s="77">
        <v>403</v>
      </c>
      <c r="B18" s="78" t="s">
        <v>203</v>
      </c>
      <c r="C18" s="79" t="s">
        <v>217</v>
      </c>
      <c r="D18" s="80"/>
      <c r="E18" s="79" t="s">
        <v>232</v>
      </c>
      <c r="F18" s="80"/>
      <c r="G18" s="340"/>
      <c r="H18" s="80"/>
      <c r="I18" s="340"/>
      <c r="J18" s="80"/>
      <c r="K18" s="340"/>
      <c r="L18" s="81"/>
      <c r="M18" s="77">
        <v>4</v>
      </c>
      <c r="N18" s="82">
        <v>1.3888888888888889E-3</v>
      </c>
      <c r="O18" s="51">
        <f t="shared" si="0"/>
        <v>8.3333333333333332E-3</v>
      </c>
      <c r="P18" s="52">
        <v>0.58333333333333337</v>
      </c>
      <c r="Q18" s="84">
        <f t="shared" si="1"/>
        <v>0.59166666666666667</v>
      </c>
      <c r="R18" s="80" t="s">
        <v>311</v>
      </c>
      <c r="S18" s="80" t="s">
        <v>311</v>
      </c>
      <c r="T18" s="80" t="s">
        <v>311</v>
      </c>
      <c r="U18" s="96"/>
      <c r="V18" s="96"/>
      <c r="W18" s="96"/>
      <c r="X18" s="85">
        <f t="shared" si="2"/>
        <v>0.32708333333333339</v>
      </c>
      <c r="Y18" s="91">
        <v>13</v>
      </c>
      <c r="Z18" s="111">
        <v>0.91875000000000007</v>
      </c>
      <c r="AA18" s="111"/>
      <c r="AB18" s="96"/>
      <c r="AC18" s="90">
        <f>AB18*AA18</f>
        <v>0</v>
      </c>
      <c r="AD18" s="345">
        <v>0</v>
      </c>
      <c r="AE18" s="111"/>
      <c r="AF18" s="71">
        <f t="shared" si="3"/>
        <v>0.32708333333333339</v>
      </c>
      <c r="AG18" s="104"/>
      <c r="AH18" s="331">
        <v>3</v>
      </c>
      <c r="AI18" s="329">
        <f t="shared" si="4"/>
        <v>0.3354166666666667</v>
      </c>
      <c r="AJ18" s="107">
        <v>15</v>
      </c>
      <c r="AK18" s="342" t="s">
        <v>178</v>
      </c>
    </row>
    <row r="19" spans="1:37" ht="12.75">
      <c r="A19" s="77">
        <v>404</v>
      </c>
      <c r="B19" s="78" t="s">
        <v>204</v>
      </c>
      <c r="C19" s="79" t="s">
        <v>218</v>
      </c>
      <c r="D19" s="80"/>
      <c r="E19" s="79" t="s">
        <v>233</v>
      </c>
      <c r="F19" s="80"/>
      <c r="G19" s="340" t="s">
        <v>245</v>
      </c>
      <c r="H19" s="80"/>
      <c r="I19" s="340" t="s">
        <v>249</v>
      </c>
      <c r="J19" s="80"/>
      <c r="K19" s="340" t="s">
        <v>251</v>
      </c>
      <c r="L19" s="81"/>
      <c r="M19" s="77">
        <v>7</v>
      </c>
      <c r="N19" s="82">
        <v>1.3888888888888889E-3</v>
      </c>
      <c r="O19" s="51">
        <f t="shared" si="0"/>
        <v>4.1666666666666666E-3</v>
      </c>
      <c r="P19" s="52">
        <v>0.58333333333333337</v>
      </c>
      <c r="Q19" s="84">
        <f t="shared" si="1"/>
        <v>0.58750000000000002</v>
      </c>
      <c r="R19" s="96"/>
      <c r="S19" s="96"/>
      <c r="T19" s="96"/>
      <c r="U19" s="80" t="s">
        <v>311</v>
      </c>
      <c r="V19" s="80" t="s">
        <v>311</v>
      </c>
      <c r="W19" s="80" t="s">
        <v>311</v>
      </c>
      <c r="X19" s="85">
        <f t="shared" si="2"/>
        <v>0.39444444444444438</v>
      </c>
      <c r="Y19" s="91">
        <v>14</v>
      </c>
      <c r="Z19" s="111">
        <v>0.9819444444444444</v>
      </c>
      <c r="AA19" s="111"/>
      <c r="AB19" s="96"/>
      <c r="AC19" s="90">
        <f>AB19*AA19</f>
        <v>0</v>
      </c>
      <c r="AD19" s="345">
        <v>0</v>
      </c>
      <c r="AE19" s="111"/>
      <c r="AF19" s="71">
        <f t="shared" si="3"/>
        <v>0.39444444444444438</v>
      </c>
      <c r="AG19" s="104"/>
      <c r="AH19" s="105">
        <v>3</v>
      </c>
      <c r="AI19" s="329">
        <f t="shared" si="4"/>
        <v>0.39861111111111103</v>
      </c>
      <c r="AJ19" s="107">
        <v>16</v>
      </c>
      <c r="AK19" s="342" t="s">
        <v>178</v>
      </c>
    </row>
  </sheetData>
  <sheetProtection password="CFC3" sheet="1" objects="1" scenarios="1" formatCells="0" formatColumns="0" formatRows="0" deleteColumns="0" deleteRows="0" sort="0" autoFilter="0"/>
  <sortState ref="A4:AO19">
    <sortCondition descending="1" ref="AH4:AH19"/>
    <sortCondition ref="AI4:AI19"/>
  </sortState>
  <mergeCells count="18">
    <mergeCell ref="M1:O2"/>
    <mergeCell ref="AE1:AF1"/>
    <mergeCell ref="AH1:AJ1"/>
    <mergeCell ref="Q1:Y2"/>
    <mergeCell ref="Z1:Z2"/>
    <mergeCell ref="AA1:AD2"/>
    <mergeCell ref="A1:A3"/>
    <mergeCell ref="B1:B3"/>
    <mergeCell ref="C1:C3"/>
    <mergeCell ref="D1:D3"/>
    <mergeCell ref="E1:E3"/>
    <mergeCell ref="L1:L3"/>
    <mergeCell ref="F1:F3"/>
    <mergeCell ref="H1:H3"/>
    <mergeCell ref="J1:J3"/>
    <mergeCell ref="G1:G3"/>
    <mergeCell ref="I1:I3"/>
    <mergeCell ref="K1:K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AH10"/>
  <sheetViews>
    <sheetView zoomScaleNormal="100" workbookViewId="0">
      <pane xSplit="2" ySplit="3" topLeftCell="H4" activePane="bottomRight" state="frozenSplit"/>
      <selection pane="topRight" activeCell="C1" sqref="C1:C1048576"/>
      <selection pane="bottomLeft" activeCell="A2" sqref="A2"/>
      <selection pane="bottomRight" sqref="A1:XFD1048576"/>
    </sheetView>
  </sheetViews>
  <sheetFormatPr defaultRowHeight="12"/>
  <cols>
    <col min="1" max="1" width="4.42578125" style="128" customWidth="1"/>
    <col min="2" max="2" width="18.5703125" style="76" bestFit="1" customWidth="1"/>
    <col min="3" max="3" width="28.5703125" style="76" bestFit="1" customWidth="1"/>
    <col min="4" max="4" width="4.42578125" style="128" bestFit="1" customWidth="1"/>
    <col min="5" max="5" width="23.140625" style="76" bestFit="1" customWidth="1"/>
    <col min="6" max="6" width="4.42578125" style="128" bestFit="1" customWidth="1"/>
    <col min="7" max="7" width="26" style="76" bestFit="1" customWidth="1"/>
    <col min="8" max="8" width="4" style="128" customWidth="1"/>
    <col min="9" max="9" width="24.85546875" style="76" bestFit="1" customWidth="1"/>
    <col min="10" max="10" width="5.7109375" style="128" customWidth="1"/>
    <col min="11" max="11" width="4.7109375" style="128" bestFit="1" customWidth="1"/>
    <col min="12" max="12" width="4" style="159" hidden="1" customWidth="1"/>
    <col min="13" max="13" width="4" style="160" bestFit="1" customWidth="1"/>
    <col min="14" max="14" width="4.85546875" style="159" hidden="1" customWidth="1"/>
    <col min="15" max="15" width="5" style="160" bestFit="1" customWidth="1"/>
    <col min="16" max="20" width="2.7109375" style="128" bestFit="1" customWidth="1"/>
    <col min="21" max="21" width="4" style="128" bestFit="1" customWidth="1"/>
    <col min="22" max="22" width="2.7109375" style="8" customWidth="1"/>
    <col min="23" max="23" width="5" style="160" customWidth="1"/>
    <col min="24" max="24" width="5" style="128" hidden="1" customWidth="1"/>
    <col min="25" max="25" width="2.7109375" style="128" bestFit="1" customWidth="1"/>
    <col min="26" max="26" width="4" style="128" bestFit="1" customWidth="1"/>
    <col min="27" max="27" width="6.140625" style="332" bestFit="1" customWidth="1"/>
    <col min="28" max="28" width="5" style="160" hidden="1" customWidth="1"/>
    <col min="29" max="29" width="5.85546875" style="160" bestFit="1" customWidth="1"/>
    <col min="30" max="30" width="5.85546875" style="165" bestFit="1" customWidth="1"/>
    <col min="31" max="31" width="6.140625" style="8" bestFit="1" customWidth="1"/>
    <col min="32" max="32" width="8.42578125" style="160" bestFit="1" customWidth="1"/>
    <col min="33" max="33" width="5.5703125" style="8" bestFit="1" customWidth="1"/>
    <col min="34" max="16384" width="9.140625" style="76"/>
  </cols>
  <sheetData>
    <row r="1" spans="1:34" s="8" customFormat="1" ht="15" customHeight="1">
      <c r="A1" s="373" t="s">
        <v>1</v>
      </c>
      <c r="B1" s="379" t="s">
        <v>0</v>
      </c>
      <c r="C1" s="379" t="s">
        <v>2</v>
      </c>
      <c r="D1" s="379" t="s">
        <v>4</v>
      </c>
      <c r="E1" s="379" t="s">
        <v>3</v>
      </c>
      <c r="F1" s="379" t="s">
        <v>4</v>
      </c>
      <c r="G1" s="346"/>
      <c r="H1" s="379" t="s">
        <v>4</v>
      </c>
      <c r="I1" s="346"/>
      <c r="J1" s="382" t="s">
        <v>4</v>
      </c>
      <c r="K1" s="352" t="s">
        <v>5</v>
      </c>
      <c r="L1" s="356"/>
      <c r="M1" s="387"/>
      <c r="N1" s="1"/>
      <c r="O1" s="358" t="s">
        <v>15</v>
      </c>
      <c r="P1" s="362"/>
      <c r="Q1" s="362"/>
      <c r="R1" s="362"/>
      <c r="S1" s="362"/>
      <c r="T1" s="362"/>
      <c r="U1" s="362"/>
      <c r="V1" s="359"/>
      <c r="W1" s="352" t="s">
        <v>14</v>
      </c>
      <c r="X1" s="358" t="s">
        <v>46</v>
      </c>
      <c r="Y1" s="362"/>
      <c r="Z1" s="362"/>
      <c r="AA1" s="359"/>
      <c r="AB1" s="450" t="s">
        <v>14</v>
      </c>
      <c r="AC1" s="451"/>
      <c r="AD1" s="7"/>
      <c r="AE1" s="370" t="s">
        <v>98</v>
      </c>
      <c r="AF1" s="371"/>
      <c r="AG1" s="372"/>
    </row>
    <row r="2" spans="1:34" s="8" customFormat="1" ht="15" customHeight="1">
      <c r="A2" s="374"/>
      <c r="B2" s="380"/>
      <c r="C2" s="380"/>
      <c r="D2" s="380"/>
      <c r="E2" s="380"/>
      <c r="F2" s="380"/>
      <c r="G2" s="347"/>
      <c r="H2" s="380"/>
      <c r="I2" s="347"/>
      <c r="J2" s="383"/>
      <c r="K2" s="354"/>
      <c r="L2" s="357"/>
      <c r="M2" s="388"/>
      <c r="N2" s="9"/>
      <c r="O2" s="360"/>
      <c r="P2" s="363"/>
      <c r="Q2" s="363"/>
      <c r="R2" s="363"/>
      <c r="S2" s="363"/>
      <c r="T2" s="363"/>
      <c r="U2" s="363"/>
      <c r="V2" s="361"/>
      <c r="W2" s="354"/>
      <c r="X2" s="360"/>
      <c r="Y2" s="363"/>
      <c r="Z2" s="363"/>
      <c r="AA2" s="361"/>
      <c r="AB2" s="333"/>
      <c r="AC2" s="334" t="s">
        <v>59</v>
      </c>
      <c r="AD2" s="15" t="s">
        <v>68</v>
      </c>
      <c r="AE2" s="16" t="s">
        <v>64</v>
      </c>
      <c r="AF2" s="170" t="s">
        <v>59</v>
      </c>
      <c r="AG2" s="17" t="s">
        <v>67</v>
      </c>
    </row>
    <row r="3" spans="1:34" s="44" customFormat="1" ht="15.75" customHeight="1" thickBot="1">
      <c r="A3" s="375"/>
      <c r="B3" s="381"/>
      <c r="C3" s="381"/>
      <c r="D3" s="381"/>
      <c r="E3" s="381"/>
      <c r="F3" s="381"/>
      <c r="G3" s="348"/>
      <c r="H3" s="381"/>
      <c r="I3" s="348"/>
      <c r="J3" s="384"/>
      <c r="K3" s="18" t="s">
        <v>6</v>
      </c>
      <c r="L3" s="19" t="s">
        <v>7</v>
      </c>
      <c r="M3" s="20" t="s">
        <v>9</v>
      </c>
      <c r="N3" s="21"/>
      <c r="O3" s="22" t="s">
        <v>8</v>
      </c>
      <c r="P3" s="29" t="s">
        <v>10</v>
      </c>
      <c r="Q3" s="29" t="s">
        <v>11</v>
      </c>
      <c r="R3" s="29" t="s">
        <v>12</v>
      </c>
      <c r="S3" s="29" t="s">
        <v>114</v>
      </c>
      <c r="T3" s="29" t="s">
        <v>116</v>
      </c>
      <c r="U3" s="24" t="s">
        <v>9</v>
      </c>
      <c r="V3" s="25" t="s">
        <v>26</v>
      </c>
      <c r="W3" s="26" t="s">
        <v>13</v>
      </c>
      <c r="X3" s="28" t="s">
        <v>8</v>
      </c>
      <c r="Y3" s="29"/>
      <c r="Z3" s="29" t="s">
        <v>31</v>
      </c>
      <c r="AA3" s="327" t="s">
        <v>9</v>
      </c>
      <c r="AB3" s="26" t="s">
        <v>13</v>
      </c>
      <c r="AC3" s="335" t="s">
        <v>66</v>
      </c>
      <c r="AD3" s="41" t="s">
        <v>69</v>
      </c>
      <c r="AE3" s="42" t="s">
        <v>65</v>
      </c>
      <c r="AF3" s="172" t="s">
        <v>60</v>
      </c>
      <c r="AG3" s="43"/>
    </row>
    <row r="4" spans="1:34" ht="12.75">
      <c r="A4" s="45">
        <v>508</v>
      </c>
      <c r="B4" s="173" t="s">
        <v>282</v>
      </c>
      <c r="C4" s="57" t="s">
        <v>283</v>
      </c>
      <c r="D4" s="48">
        <v>1991</v>
      </c>
      <c r="E4" s="57" t="s">
        <v>284</v>
      </c>
      <c r="F4" s="48">
        <v>1992</v>
      </c>
      <c r="G4" s="349"/>
      <c r="H4" s="48"/>
      <c r="I4" s="349"/>
      <c r="J4" s="49"/>
      <c r="K4" s="45">
        <v>3</v>
      </c>
      <c r="L4" s="50">
        <v>1.3888888888888889E-3</v>
      </c>
      <c r="M4" s="51">
        <f t="shared" ref="M4:M10" si="0">(10-K4)*L4</f>
        <v>9.7222222222222224E-3</v>
      </c>
      <c r="N4" s="52">
        <v>0.58333333333333337</v>
      </c>
      <c r="O4" s="53">
        <f t="shared" ref="O4:O10" si="1">N4+M4</f>
        <v>0.59305555555555556</v>
      </c>
      <c r="P4" s="80" t="s">
        <v>311</v>
      </c>
      <c r="Q4" s="80" t="s">
        <v>311</v>
      </c>
      <c r="R4" s="80" t="s">
        <v>311</v>
      </c>
      <c r="S4" s="80" t="s">
        <v>311</v>
      </c>
      <c r="T4" s="48" t="s">
        <v>311</v>
      </c>
      <c r="U4" s="85">
        <f t="shared" ref="U4:U10" si="2">W4-O4</f>
        <v>0.15486111111111112</v>
      </c>
      <c r="V4" s="60">
        <v>1</v>
      </c>
      <c r="W4" s="55">
        <v>0.74791666666666667</v>
      </c>
      <c r="X4" s="55"/>
      <c r="Y4" s="48" t="s">
        <v>311</v>
      </c>
      <c r="Z4" s="59">
        <v>0</v>
      </c>
      <c r="AA4" s="328">
        <v>4.2245370370370371E-3</v>
      </c>
      <c r="AB4" s="55"/>
      <c r="AC4" s="63">
        <f t="shared" ref="AC4:AC10" si="3">U4+AA4</f>
        <v>0.15908564814814816</v>
      </c>
      <c r="AD4" s="71"/>
      <c r="AE4" s="72">
        <v>5</v>
      </c>
      <c r="AF4" s="329">
        <f t="shared" ref="AF4:AF10" si="4">W4-N4+AA4+Z4+AD4</f>
        <v>0.16880787037037034</v>
      </c>
      <c r="AG4" s="74">
        <v>1</v>
      </c>
      <c r="AH4" s="80" t="s">
        <v>177</v>
      </c>
    </row>
    <row r="5" spans="1:34" ht="12.75">
      <c r="A5" s="45">
        <v>509</v>
      </c>
      <c r="B5" s="78" t="s">
        <v>285</v>
      </c>
      <c r="C5" s="108" t="s">
        <v>286</v>
      </c>
      <c r="D5" s="80"/>
      <c r="E5" s="108" t="s">
        <v>287</v>
      </c>
      <c r="F5" s="80"/>
      <c r="G5" s="350" t="s">
        <v>288</v>
      </c>
      <c r="H5" s="80"/>
      <c r="I5" s="350" t="s">
        <v>289</v>
      </c>
      <c r="J5" s="81"/>
      <c r="K5" s="77">
        <v>3</v>
      </c>
      <c r="L5" s="82">
        <v>1.3888888888888889E-3</v>
      </c>
      <c r="M5" s="51">
        <f t="shared" si="0"/>
        <v>9.7222222222222224E-3</v>
      </c>
      <c r="N5" s="52">
        <v>0.58333333333333337</v>
      </c>
      <c r="O5" s="84">
        <f t="shared" si="1"/>
        <v>0.59305555555555556</v>
      </c>
      <c r="P5" s="80" t="s">
        <v>311</v>
      </c>
      <c r="Q5" s="80" t="s">
        <v>311</v>
      </c>
      <c r="R5" s="80" t="s">
        <v>311</v>
      </c>
      <c r="S5" s="80" t="s">
        <v>311</v>
      </c>
      <c r="T5" s="80" t="s">
        <v>311</v>
      </c>
      <c r="U5" s="85">
        <f t="shared" si="2"/>
        <v>0.27361111111111114</v>
      </c>
      <c r="V5" s="91">
        <v>2</v>
      </c>
      <c r="W5" s="86">
        <v>0.8666666666666667</v>
      </c>
      <c r="X5" s="86"/>
      <c r="Y5" s="80" t="s">
        <v>311</v>
      </c>
      <c r="Z5" s="90">
        <v>0</v>
      </c>
      <c r="AA5" s="341">
        <v>1.0995370370370371E-2</v>
      </c>
      <c r="AB5" s="86"/>
      <c r="AC5" s="63">
        <f t="shared" si="3"/>
        <v>0.28460648148148149</v>
      </c>
      <c r="AD5" s="104"/>
      <c r="AE5" s="105">
        <v>5</v>
      </c>
      <c r="AF5" s="329">
        <f t="shared" si="4"/>
        <v>0.29432870370370368</v>
      </c>
      <c r="AG5" s="107">
        <v>2</v>
      </c>
      <c r="AH5" s="342" t="s">
        <v>178</v>
      </c>
    </row>
    <row r="6" spans="1:34" ht="12.75">
      <c r="A6" s="45">
        <v>502</v>
      </c>
      <c r="B6" s="78" t="s">
        <v>253</v>
      </c>
      <c r="C6" s="79" t="s">
        <v>257</v>
      </c>
      <c r="D6" s="80"/>
      <c r="E6" s="79" t="s">
        <v>261</v>
      </c>
      <c r="F6" s="80"/>
      <c r="G6" s="340"/>
      <c r="H6" s="80"/>
      <c r="I6" s="340"/>
      <c r="J6" s="81"/>
      <c r="K6" s="77">
        <v>4</v>
      </c>
      <c r="L6" s="82">
        <v>1.3888888888888889E-3</v>
      </c>
      <c r="M6" s="51">
        <f t="shared" si="0"/>
        <v>8.3333333333333332E-3</v>
      </c>
      <c r="N6" s="52">
        <v>0.58333333333333337</v>
      </c>
      <c r="O6" s="84">
        <f t="shared" si="1"/>
        <v>0.59166666666666667</v>
      </c>
      <c r="P6" s="80" t="s">
        <v>311</v>
      </c>
      <c r="Q6" s="80" t="s">
        <v>311</v>
      </c>
      <c r="R6" s="80" t="s">
        <v>311</v>
      </c>
      <c r="S6" s="80" t="s">
        <v>311</v>
      </c>
      <c r="T6" s="48" t="s">
        <v>311</v>
      </c>
      <c r="U6" s="85">
        <f t="shared" si="2"/>
        <v>0.29513888888888895</v>
      </c>
      <c r="V6" s="91">
        <v>3</v>
      </c>
      <c r="W6" s="86">
        <v>0.88680555555555562</v>
      </c>
      <c r="X6" s="86"/>
      <c r="Y6" s="80" t="s">
        <v>311</v>
      </c>
      <c r="Z6" s="90">
        <v>0</v>
      </c>
      <c r="AA6" s="341">
        <v>4.8263888888888887E-3</v>
      </c>
      <c r="AB6" s="86"/>
      <c r="AC6" s="63">
        <f t="shared" si="3"/>
        <v>0.29996527777777782</v>
      </c>
      <c r="AD6" s="104"/>
      <c r="AE6" s="105">
        <v>5</v>
      </c>
      <c r="AF6" s="329">
        <f t="shared" si="4"/>
        <v>0.30829861111111112</v>
      </c>
      <c r="AG6" s="107">
        <v>3</v>
      </c>
      <c r="AH6" s="80" t="s">
        <v>177</v>
      </c>
    </row>
    <row r="7" spans="1:34" ht="12.75">
      <c r="A7" s="45">
        <v>501</v>
      </c>
      <c r="B7" s="78" t="s">
        <v>252</v>
      </c>
      <c r="C7" s="79" t="s">
        <v>256</v>
      </c>
      <c r="D7" s="80"/>
      <c r="E7" s="79" t="s">
        <v>260</v>
      </c>
      <c r="F7" s="80"/>
      <c r="G7" s="340" t="s">
        <v>264</v>
      </c>
      <c r="H7" s="80"/>
      <c r="I7" s="340" t="s">
        <v>265</v>
      </c>
      <c r="J7" s="81"/>
      <c r="K7" s="77">
        <v>6</v>
      </c>
      <c r="L7" s="82">
        <v>1.3888888888888889E-3</v>
      </c>
      <c r="M7" s="51">
        <f t="shared" si="0"/>
        <v>5.5555555555555558E-3</v>
      </c>
      <c r="N7" s="52">
        <v>0.58333333333333337</v>
      </c>
      <c r="O7" s="84">
        <f t="shared" si="1"/>
        <v>0.58888888888888891</v>
      </c>
      <c r="P7" s="80" t="s">
        <v>311</v>
      </c>
      <c r="Q7" s="80" t="s">
        <v>311</v>
      </c>
      <c r="R7" s="80" t="s">
        <v>311</v>
      </c>
      <c r="S7" s="80" t="s">
        <v>311</v>
      </c>
      <c r="T7" s="96"/>
      <c r="U7" s="85">
        <f t="shared" si="2"/>
        <v>0.31111111111111112</v>
      </c>
      <c r="V7" s="91">
        <v>4</v>
      </c>
      <c r="W7" s="86">
        <v>0.9</v>
      </c>
      <c r="X7" s="86"/>
      <c r="Y7" s="80" t="s">
        <v>311</v>
      </c>
      <c r="Z7" s="90">
        <v>0</v>
      </c>
      <c r="AA7" s="341">
        <v>1.5625E-2</v>
      </c>
      <c r="AB7" s="86"/>
      <c r="AC7" s="63">
        <f t="shared" si="3"/>
        <v>0.32673611111111112</v>
      </c>
      <c r="AD7" s="104"/>
      <c r="AE7" s="105">
        <v>4</v>
      </c>
      <c r="AF7" s="329">
        <f t="shared" si="4"/>
        <v>0.33229166666666665</v>
      </c>
      <c r="AG7" s="107">
        <v>4</v>
      </c>
      <c r="AH7" s="342" t="s">
        <v>178</v>
      </c>
    </row>
    <row r="8" spans="1:34" ht="12.75">
      <c r="A8" s="77">
        <v>503</v>
      </c>
      <c r="B8" s="78" t="s">
        <v>254</v>
      </c>
      <c r="C8" s="108" t="s">
        <v>258</v>
      </c>
      <c r="D8" s="80"/>
      <c r="E8" s="79" t="s">
        <v>262</v>
      </c>
      <c r="F8" s="80"/>
      <c r="G8" s="340"/>
      <c r="H8" s="80"/>
      <c r="I8" s="340"/>
      <c r="J8" s="81"/>
      <c r="K8" s="77">
        <v>5</v>
      </c>
      <c r="L8" s="82">
        <v>1.3888888888888889E-3</v>
      </c>
      <c r="M8" s="51">
        <f t="shared" si="0"/>
        <v>6.9444444444444449E-3</v>
      </c>
      <c r="N8" s="52">
        <v>0.58333333333333337</v>
      </c>
      <c r="O8" s="84">
        <f t="shared" si="1"/>
        <v>0.59027777777777779</v>
      </c>
      <c r="P8" s="80" t="s">
        <v>311</v>
      </c>
      <c r="Q8" s="80" t="s">
        <v>311</v>
      </c>
      <c r="R8" s="80" t="s">
        <v>311</v>
      </c>
      <c r="S8" s="80" t="s">
        <v>311</v>
      </c>
      <c r="T8" s="351"/>
      <c r="U8" s="85">
        <f t="shared" si="2"/>
        <v>0.40902777777777777</v>
      </c>
      <c r="V8" s="91">
        <v>5</v>
      </c>
      <c r="W8" s="111">
        <v>0.99930555555555556</v>
      </c>
      <c r="X8" s="111"/>
      <c r="Y8" s="96"/>
      <c r="Z8" s="90">
        <f>Y8*X8</f>
        <v>0</v>
      </c>
      <c r="AA8" s="345">
        <v>0</v>
      </c>
      <c r="AB8" s="111"/>
      <c r="AC8" s="71">
        <f t="shared" si="3"/>
        <v>0.40902777777777777</v>
      </c>
      <c r="AD8" s="104"/>
      <c r="AE8" s="105">
        <v>4</v>
      </c>
      <c r="AF8" s="329">
        <f t="shared" si="4"/>
        <v>0.41597222222222219</v>
      </c>
      <c r="AG8" s="107">
        <v>5</v>
      </c>
      <c r="AH8" s="342" t="s">
        <v>178</v>
      </c>
    </row>
    <row r="9" spans="1:34" ht="12.75">
      <c r="A9" s="77">
        <v>507</v>
      </c>
      <c r="B9" s="78" t="s">
        <v>306</v>
      </c>
      <c r="C9" s="108" t="s">
        <v>278</v>
      </c>
      <c r="D9" s="80"/>
      <c r="E9" s="108" t="s">
        <v>279</v>
      </c>
      <c r="F9" s="81"/>
      <c r="G9" s="340"/>
      <c r="H9" s="80"/>
      <c r="I9" s="340"/>
      <c r="J9" s="81"/>
      <c r="K9" s="77">
        <v>4</v>
      </c>
      <c r="L9" s="82">
        <v>1.3888888888888889E-3</v>
      </c>
      <c r="M9" s="51">
        <f t="shared" si="0"/>
        <v>8.3333333333333332E-3</v>
      </c>
      <c r="N9" s="52">
        <v>0.58333333333333337</v>
      </c>
      <c r="O9" s="84">
        <f t="shared" si="1"/>
        <v>0.59166666666666667</v>
      </c>
      <c r="P9" s="80" t="s">
        <v>311</v>
      </c>
      <c r="Q9" s="80" t="s">
        <v>311</v>
      </c>
      <c r="R9" s="80" t="s">
        <v>311</v>
      </c>
      <c r="S9" s="80" t="s">
        <v>311</v>
      </c>
      <c r="T9" s="96"/>
      <c r="U9" s="85">
        <f t="shared" si="2"/>
        <v>0.40763888888888888</v>
      </c>
      <c r="V9" s="91">
        <v>5</v>
      </c>
      <c r="W9" s="111">
        <v>0.99930555555555556</v>
      </c>
      <c r="X9" s="111"/>
      <c r="Y9" s="96"/>
      <c r="Z9" s="90">
        <f>Y9*X9</f>
        <v>0</v>
      </c>
      <c r="AA9" s="345">
        <v>0</v>
      </c>
      <c r="AB9" s="111"/>
      <c r="AC9" s="71">
        <f t="shared" si="3"/>
        <v>0.40763888888888888</v>
      </c>
      <c r="AD9" s="104"/>
      <c r="AE9" s="105">
        <v>4</v>
      </c>
      <c r="AF9" s="329">
        <f t="shared" si="4"/>
        <v>0.41597222222222219</v>
      </c>
      <c r="AG9" s="107">
        <v>5</v>
      </c>
      <c r="AH9" s="342" t="s">
        <v>178</v>
      </c>
    </row>
    <row r="10" spans="1:34" ht="12.75">
      <c r="A10" s="77">
        <v>504</v>
      </c>
      <c r="B10" s="78" t="s">
        <v>255</v>
      </c>
      <c r="C10" s="79" t="s">
        <v>259</v>
      </c>
      <c r="D10" s="80"/>
      <c r="E10" s="79" t="s">
        <v>263</v>
      </c>
      <c r="F10" s="80"/>
      <c r="G10" s="79"/>
      <c r="H10" s="80"/>
      <c r="I10" s="79"/>
      <c r="J10" s="81"/>
      <c r="K10" s="77">
        <v>7</v>
      </c>
      <c r="L10" s="82">
        <v>1.3888888888888889E-3</v>
      </c>
      <c r="M10" s="51">
        <f t="shared" si="0"/>
        <v>4.1666666666666666E-3</v>
      </c>
      <c r="N10" s="52">
        <v>0.58333333333333337</v>
      </c>
      <c r="O10" s="84">
        <f t="shared" si="1"/>
        <v>0.58750000000000002</v>
      </c>
      <c r="P10" s="80" t="s">
        <v>311</v>
      </c>
      <c r="Q10" s="80" t="s">
        <v>311</v>
      </c>
      <c r="R10" s="80" t="s">
        <v>311</v>
      </c>
      <c r="S10" s="96"/>
      <c r="T10" s="96"/>
      <c r="U10" s="85">
        <f t="shared" si="2"/>
        <v>0.40763888888888888</v>
      </c>
      <c r="V10" s="91">
        <v>7</v>
      </c>
      <c r="W10" s="111">
        <v>0.99513888888888891</v>
      </c>
      <c r="X10" s="111"/>
      <c r="Y10" s="96"/>
      <c r="Z10" s="90">
        <f>Y10*X10</f>
        <v>0</v>
      </c>
      <c r="AA10" s="345">
        <v>0</v>
      </c>
      <c r="AB10" s="111"/>
      <c r="AC10" s="71">
        <f t="shared" si="3"/>
        <v>0.40763888888888888</v>
      </c>
      <c r="AD10" s="104"/>
      <c r="AE10" s="105">
        <v>3</v>
      </c>
      <c r="AF10" s="329">
        <f t="shared" si="4"/>
        <v>0.41180555555555554</v>
      </c>
      <c r="AG10" s="107">
        <v>7</v>
      </c>
      <c r="AH10" s="80" t="s">
        <v>177</v>
      </c>
    </row>
  </sheetData>
  <sheetProtection password="CFC3" sheet="1" objects="1" scenarios="1" formatCells="0" formatColumns="0" formatRows="0" deleteColumns="0" deleteRows="0" sort="0" autoFilter="0"/>
  <sortState ref="A4:AL10">
    <sortCondition descending="1" ref="AE4:AE10"/>
    <sortCondition ref="AF4:AF10"/>
  </sortState>
  <mergeCells count="14">
    <mergeCell ref="W1:W2"/>
    <mergeCell ref="X1:AA2"/>
    <mergeCell ref="AB1:AC1"/>
    <mergeCell ref="AE1:AG1"/>
    <mergeCell ref="K1:M2"/>
    <mergeCell ref="O1:V2"/>
    <mergeCell ref="J1:J3"/>
    <mergeCell ref="F1:F3"/>
    <mergeCell ref="H1:H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</vt:lpstr>
      <vt:lpstr>Вело</vt:lpstr>
      <vt:lpstr>Трек</vt:lpstr>
      <vt:lpstr>Л-Вело</vt:lpstr>
      <vt:lpstr>Л-Трек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Горячко</dc:creator>
  <cp:lastModifiedBy>Горячко</cp:lastModifiedBy>
  <dcterms:created xsi:type="dcterms:W3CDTF">2012-08-08T04:26:49Z</dcterms:created>
  <dcterms:modified xsi:type="dcterms:W3CDTF">2012-08-21T09:30:41Z</dcterms:modified>
</cp:coreProperties>
</file>