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240" yWindow="105" windowWidth="14805" windowHeight="8010" activeTab="3"/>
  </bookViews>
  <sheets>
    <sheet name="формулы" sheetId="1" r:id="rId1"/>
    <sheet name="дистанции" sheetId="2" r:id="rId2"/>
    <sheet name="личный" sheetId="3" r:id="rId3"/>
    <sheet name="сводный" sheetId="4" r:id="rId4"/>
  </sheets>
  <calcPr calcId="145621"/>
  <pivotCaches>
    <pivotCache cacheId="8" r:id="rId5"/>
  </pivotCaches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2" i="3"/>
  <c r="K48" i="3"/>
  <c r="L48" i="3" s="1"/>
  <c r="K49" i="3"/>
  <c r="L49" i="3" s="1"/>
  <c r="K50" i="3"/>
  <c r="L50" i="3" s="1"/>
  <c r="K51" i="3"/>
  <c r="L51" i="3" s="1"/>
  <c r="K52" i="3"/>
  <c r="L52" i="3" s="1"/>
  <c r="K53" i="3"/>
  <c r="L53" i="3" s="1"/>
  <c r="K54" i="3"/>
  <c r="L54" i="3" s="1"/>
  <c r="K55" i="3"/>
  <c r="L55" i="3" s="1"/>
  <c r="K56" i="3"/>
  <c r="L56" i="3" s="1"/>
  <c r="K57" i="3"/>
  <c r="L57" i="3" s="1"/>
  <c r="K58" i="3"/>
  <c r="L58" i="3" s="1"/>
  <c r="K59" i="3"/>
  <c r="L59" i="3" s="1"/>
  <c r="K60" i="3"/>
  <c r="L60" i="3" s="1"/>
  <c r="K47" i="3"/>
  <c r="L47" i="3" s="1"/>
  <c r="K46" i="3"/>
  <c r="L46" i="3" s="1"/>
  <c r="K16" i="3"/>
  <c r="L16" i="3" s="1"/>
  <c r="K17" i="3"/>
  <c r="L17" i="3"/>
  <c r="K18" i="3"/>
  <c r="L18" i="3" s="1"/>
  <c r="K19" i="3"/>
  <c r="L19" i="3"/>
  <c r="K20" i="3"/>
  <c r="L20" i="3" s="1"/>
  <c r="K21" i="3"/>
  <c r="L21" i="3"/>
  <c r="K22" i="3"/>
  <c r="L22" i="3" s="1"/>
  <c r="K23" i="3"/>
  <c r="L23" i="3"/>
  <c r="K24" i="3"/>
  <c r="L24" i="3" s="1"/>
  <c r="K25" i="3"/>
  <c r="L25" i="3"/>
  <c r="K26" i="3"/>
  <c r="L26" i="3" s="1"/>
  <c r="K27" i="3"/>
  <c r="L27" i="3"/>
  <c r="K28" i="3"/>
  <c r="L28" i="3" s="1"/>
  <c r="K29" i="3"/>
  <c r="L29" i="3"/>
  <c r="K30" i="3"/>
  <c r="L30" i="3" s="1"/>
  <c r="K31" i="3"/>
  <c r="L31" i="3"/>
  <c r="K32" i="3"/>
  <c r="L32" i="3" s="1"/>
  <c r="K33" i="3"/>
  <c r="L33" i="3"/>
  <c r="K34" i="3"/>
  <c r="L34" i="3" s="1"/>
  <c r="K35" i="3"/>
  <c r="L35" i="3"/>
  <c r="K36" i="3"/>
  <c r="L36" i="3" s="1"/>
  <c r="K37" i="3"/>
  <c r="L37" i="3"/>
  <c r="K38" i="3"/>
  <c r="L38" i="3" s="1"/>
  <c r="K39" i="3"/>
  <c r="L39" i="3"/>
  <c r="K40" i="3"/>
  <c r="L40" i="3" s="1"/>
  <c r="K41" i="3"/>
  <c r="L41" i="3"/>
  <c r="K42" i="3"/>
  <c r="L42" i="3" s="1"/>
  <c r="K43" i="3"/>
  <c r="L43" i="3"/>
  <c r="K44" i="3"/>
  <c r="L44" i="3" s="1"/>
  <c r="K45" i="3"/>
  <c r="L45" i="3"/>
  <c r="K15" i="3"/>
  <c r="L15" i="3" s="1"/>
  <c r="K14" i="3"/>
  <c r="L14" i="3"/>
  <c r="K13" i="3"/>
  <c r="L13" i="3" s="1"/>
  <c r="H2" i="2"/>
  <c r="M2" i="2"/>
  <c r="M3" i="2" l="1"/>
  <c r="H3" i="2"/>
  <c r="E3" i="2"/>
  <c r="K3" i="3" l="1"/>
  <c r="L3" i="3" s="1"/>
  <c r="K4" i="3"/>
  <c r="L4" i="3" s="1"/>
  <c r="K5" i="3"/>
  <c r="L5" i="3" s="1"/>
  <c r="K6" i="3"/>
  <c r="L6" i="3" s="1"/>
  <c r="K7" i="3"/>
  <c r="L7" i="3" s="1"/>
  <c r="K8" i="3"/>
  <c r="L8" i="3" s="1"/>
  <c r="K9" i="3"/>
  <c r="L9" i="3" s="1"/>
  <c r="K10" i="3"/>
  <c r="L10" i="3" s="1"/>
  <c r="K11" i="3"/>
  <c r="L11" i="3" s="1"/>
  <c r="K12" i="3"/>
  <c r="L12" i="3" s="1"/>
  <c r="K2" i="3"/>
  <c r="L2" i="3" s="1"/>
  <c r="E2" i="2"/>
  <c r="E4" i="2"/>
</calcChain>
</file>

<file path=xl/comments1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взять сцепку из дистанции</t>
        </r>
      </text>
    </commen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взять расчетную из дистанции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взять справочную из дистанции
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формула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формула</t>
        </r>
      </text>
    </comment>
  </commentList>
</comments>
</file>

<file path=xl/sharedStrings.xml><?xml version="1.0" encoding="utf-8"?>
<sst xmlns="http://schemas.openxmlformats.org/spreadsheetml/2006/main" count="429" uniqueCount="222">
  <si>
    <t>больше 12</t>
  </si>
  <si>
    <t>меньше 5</t>
  </si>
  <si>
    <t>Штраф в очках</t>
  </si>
  <si>
    <t>3 круга</t>
  </si>
  <si>
    <t>4 круга</t>
  </si>
  <si>
    <t>5 кругов</t>
  </si>
  <si>
    <t>6 кругов</t>
  </si>
  <si>
    <t>7 кругов</t>
  </si>
  <si>
    <t>8 кругов</t>
  </si>
  <si>
    <t>9 кругов</t>
  </si>
  <si>
    <t>10 кругов</t>
  </si>
  <si>
    <t>Сложность</t>
  </si>
  <si>
    <t>Длина, км</t>
  </si>
  <si>
    <t>Набор высоты, м</t>
  </si>
  <si>
    <t xml:space="preserve"> = Х + У / 100</t>
  </si>
  <si>
    <t>Х</t>
  </si>
  <si>
    <t>У</t>
  </si>
  <si>
    <t xml:space="preserve"> 11 - 12 </t>
  </si>
  <si>
    <t xml:space="preserve"> 9 - 10</t>
  </si>
  <si>
    <t xml:space="preserve"> 7 - 8 </t>
  </si>
  <si>
    <t xml:space="preserve"> 5 - 6 </t>
  </si>
  <si>
    <t>Штраф за автономность</t>
  </si>
  <si>
    <t>2 круга</t>
  </si>
  <si>
    <t>11 кругов и больше</t>
  </si>
  <si>
    <t>Автономность</t>
  </si>
  <si>
    <t>Коэф-т автономности</t>
  </si>
  <si>
    <t>Кол-во кругов</t>
  </si>
  <si>
    <t>№</t>
  </si>
  <si>
    <t>дата</t>
  </si>
  <si>
    <t>название дистанции</t>
  </si>
  <si>
    <t>название гонки</t>
  </si>
  <si>
    <t>длина</t>
  </si>
  <si>
    <t>набор высоты</t>
  </si>
  <si>
    <t>круги</t>
  </si>
  <si>
    <t>ПП</t>
  </si>
  <si>
    <t xml:space="preserve"> = Сложность разделить на кол-во пунков питания (ПП)</t>
  </si>
  <si>
    <t>сложность</t>
  </si>
  <si>
    <t>штраф круги</t>
  </si>
  <si>
    <t>штраф пп</t>
  </si>
  <si>
    <t>Итог ОЧКИ</t>
  </si>
  <si>
    <t>Зима минус 100</t>
  </si>
  <si>
    <t>Трейл 50</t>
  </si>
  <si>
    <t>Служебн 1 - где</t>
  </si>
  <si>
    <t>очки</t>
  </si>
  <si>
    <t>фамилия</t>
  </si>
  <si>
    <t>имя</t>
  </si>
  <si>
    <t>пол</t>
  </si>
  <si>
    <t>к-во по полу</t>
  </si>
  <si>
    <t>где (служубн 1)</t>
  </si>
  <si>
    <t>ж</t>
  </si>
  <si>
    <t>место</t>
  </si>
  <si>
    <t>Штраф за круги</t>
  </si>
  <si>
    <t>Итог ОЧКИ дистанции = Сложность МИНУС штраф за автономность МИНУС штраф за круги</t>
  </si>
  <si>
    <r>
      <rPr>
        <b/>
        <sz val="11"/>
        <color theme="1"/>
        <rFont val="Calibri"/>
        <family val="2"/>
        <charset val="204"/>
        <scheme val="minor"/>
      </rPr>
      <t xml:space="preserve">Формула личного рез-та дистанции </t>
    </r>
    <r>
      <rPr>
        <sz val="11"/>
        <color theme="1"/>
        <rFont val="Calibri"/>
        <family val="2"/>
        <charset val="204"/>
        <scheme val="minor"/>
      </rPr>
      <t>= 100 - ((место участника в итоговом протоколе-1)/количество стартовавших) × 100.</t>
    </r>
  </si>
  <si>
    <r>
      <rPr>
        <b/>
        <sz val="11"/>
        <color theme="1"/>
        <rFont val="Calibri"/>
        <family val="2"/>
        <charset val="204"/>
        <scheme val="minor"/>
      </rPr>
      <t>Формула личного результата за соревнования</t>
    </r>
    <r>
      <rPr>
        <sz val="11"/>
        <color theme="1"/>
        <rFont val="Calibri"/>
        <family val="2"/>
        <charset val="204"/>
        <scheme val="minor"/>
      </rPr>
      <t xml:space="preserve"> = Квадратный корень ( Итог ОЧКИ за дистанцию) умножить на личный результат</t>
    </r>
  </si>
  <si>
    <t>кол-во стартов. Ж.</t>
  </si>
  <si>
    <t>кол-во стартов. М.</t>
  </si>
  <si>
    <t>личный рез-т дистанции</t>
  </si>
  <si>
    <t>личный рез-т соревнований</t>
  </si>
  <si>
    <t>Трейл 100</t>
  </si>
  <si>
    <t>Скирук</t>
  </si>
  <si>
    <t>Юлия</t>
  </si>
  <si>
    <t>Белинская</t>
  </si>
  <si>
    <t>Галина</t>
  </si>
  <si>
    <t>Обухова</t>
  </si>
  <si>
    <t>Екатерина</t>
  </si>
  <si>
    <t>Куцун</t>
  </si>
  <si>
    <t>Надежда</t>
  </si>
  <si>
    <t>Михно</t>
  </si>
  <si>
    <t>Алла</t>
  </si>
  <si>
    <t>Радчук</t>
  </si>
  <si>
    <t>Алеся</t>
  </si>
  <si>
    <t>Янович</t>
  </si>
  <si>
    <t>Лена</t>
  </si>
  <si>
    <t>Кордунская</t>
  </si>
  <si>
    <t>Чернель</t>
  </si>
  <si>
    <t>Татьяна</t>
  </si>
  <si>
    <t>Арловская</t>
  </si>
  <si>
    <t>Кристина</t>
  </si>
  <si>
    <t>Литвинка</t>
  </si>
  <si>
    <t>Нина</t>
  </si>
  <si>
    <t>Зима минус 100, Трейл 50</t>
  </si>
  <si>
    <t>Евсюченя</t>
  </si>
  <si>
    <t>Александр</t>
  </si>
  <si>
    <t>Некрасов</t>
  </si>
  <si>
    <t>Василий</t>
  </si>
  <si>
    <t>Березовский</t>
  </si>
  <si>
    <t>Андрей</t>
  </si>
  <si>
    <t>Сидоревич</t>
  </si>
  <si>
    <t>Скуратович</t>
  </si>
  <si>
    <t>Антон</t>
  </si>
  <si>
    <t>Бабицкий</t>
  </si>
  <si>
    <t>Кирилл</t>
  </si>
  <si>
    <t>Лисовский</t>
  </si>
  <si>
    <t>Павел</t>
  </si>
  <si>
    <t>Коровец</t>
  </si>
  <si>
    <t>Богдан</t>
  </si>
  <si>
    <t>Крисенков</t>
  </si>
  <si>
    <t>Алексей</t>
  </si>
  <si>
    <t>Рачковский</t>
  </si>
  <si>
    <t>Сергей</t>
  </si>
  <si>
    <t>Виктор</t>
  </si>
  <si>
    <t>Тюев</t>
  </si>
  <si>
    <t>Даниил</t>
  </si>
  <si>
    <t>Лавник</t>
  </si>
  <si>
    <t>Игорь</t>
  </si>
  <si>
    <t>Грек</t>
  </si>
  <si>
    <t>Илья</t>
  </si>
  <si>
    <t>Поцелуев</t>
  </si>
  <si>
    <t>Малалетников</t>
  </si>
  <si>
    <t>Храмов</t>
  </si>
  <si>
    <t>Мурашов</t>
  </si>
  <si>
    <t>Владимир</t>
  </si>
  <si>
    <t>Быков</t>
  </si>
  <si>
    <t>Борис</t>
  </si>
  <si>
    <t>Иванчик</t>
  </si>
  <si>
    <t>Леверовский</t>
  </si>
  <si>
    <t>Чичин</t>
  </si>
  <si>
    <t>Юрий</t>
  </si>
  <si>
    <t>Бачища</t>
  </si>
  <si>
    <t>Николай</t>
  </si>
  <si>
    <t>Кузьмич</t>
  </si>
  <si>
    <t>Дмитрий</t>
  </si>
  <si>
    <t>Лялеко</t>
  </si>
  <si>
    <t>Лучкин</t>
  </si>
  <si>
    <t>Олег</t>
  </si>
  <si>
    <t>Занько</t>
  </si>
  <si>
    <t>Печёнов</t>
  </si>
  <si>
    <t>Георгий</t>
  </si>
  <si>
    <t>Ананич</t>
  </si>
  <si>
    <t>Катонов</t>
  </si>
  <si>
    <t>Медвецкий</t>
  </si>
  <si>
    <t>Денис</t>
  </si>
  <si>
    <t>Малаховский</t>
  </si>
  <si>
    <t>г.р.</t>
  </si>
  <si>
    <t>м</t>
  </si>
  <si>
    <t>Зима минус 100, Трейл 100</t>
  </si>
  <si>
    <t>Суховерхая</t>
  </si>
  <si>
    <t>Пивень</t>
  </si>
  <si>
    <t>Исаев</t>
  </si>
  <si>
    <t>Синица</t>
  </si>
  <si>
    <t>Лысенко</t>
  </si>
  <si>
    <t>Борисевич</t>
  </si>
  <si>
    <t>Леонид</t>
  </si>
  <si>
    <t>Подрез</t>
  </si>
  <si>
    <t>Ярослав</t>
  </si>
  <si>
    <t>Селютин</t>
  </si>
  <si>
    <t>Фенченко</t>
  </si>
  <si>
    <t>Харитонов</t>
  </si>
  <si>
    <t>Иван</t>
  </si>
  <si>
    <t>Лесковец</t>
  </si>
  <si>
    <t>Нестерович</t>
  </si>
  <si>
    <t>Сорокин</t>
  </si>
  <si>
    <t>Маркевич</t>
  </si>
  <si>
    <t>Олин</t>
  </si>
  <si>
    <t>Названия строк</t>
  </si>
  <si>
    <t>(пусто)</t>
  </si>
  <si>
    <t>Общий итог</t>
  </si>
  <si>
    <t>Ф+И (служебн 2)</t>
  </si>
  <si>
    <t>ФИ (служебн 3)</t>
  </si>
  <si>
    <t>Скирук Юлия</t>
  </si>
  <si>
    <t>Белинская Галина</t>
  </si>
  <si>
    <t>Обухова Екатерина</t>
  </si>
  <si>
    <t>Куцун Надежда</t>
  </si>
  <si>
    <t>Михно Алла</t>
  </si>
  <si>
    <t>Радчук Алеся</t>
  </si>
  <si>
    <t>Янович Лена</t>
  </si>
  <si>
    <t>Кордунская Екатерина</t>
  </si>
  <si>
    <t>Чернель Татьяна</t>
  </si>
  <si>
    <t>Арловская Кристина</t>
  </si>
  <si>
    <t>Литвинка Нина</t>
  </si>
  <si>
    <t>Евсюченя Александр</t>
  </si>
  <si>
    <t>Некрасов Василий</t>
  </si>
  <si>
    <t>Березовский Андрей</t>
  </si>
  <si>
    <t>Сидоревич Александр</t>
  </si>
  <si>
    <t>Скуратович Антон</t>
  </si>
  <si>
    <t>Бабицкий Кирилл</t>
  </si>
  <si>
    <t>Лисовский Павел</t>
  </si>
  <si>
    <t>Коровец Богдан</t>
  </si>
  <si>
    <t>Крисенков Алексей</t>
  </si>
  <si>
    <t>Рачковский Сергей</t>
  </si>
  <si>
    <t>Лисовский Виктор</t>
  </si>
  <si>
    <t>Тюев Даниил</t>
  </si>
  <si>
    <t>Лавник Игорь</t>
  </si>
  <si>
    <t>Грек Илья</t>
  </si>
  <si>
    <t>Поцелуев Сергей</t>
  </si>
  <si>
    <t>Малалетников Павел</t>
  </si>
  <si>
    <t>Храмов Антон</t>
  </si>
  <si>
    <t>Мурашов Владимир</t>
  </si>
  <si>
    <t>Быков Владимир</t>
  </si>
  <si>
    <t>Михно Борис</t>
  </si>
  <si>
    <t>Иванчик Александр</t>
  </si>
  <si>
    <t>Леверовский Александр</t>
  </si>
  <si>
    <t>Чичин Юрий</t>
  </si>
  <si>
    <t>Бачища Николай</t>
  </si>
  <si>
    <t>Кузьмич Дмитрий</t>
  </si>
  <si>
    <t>Лялеко Сергей</t>
  </si>
  <si>
    <t>Лучкин Олег</t>
  </si>
  <si>
    <t>Занько Юрий</t>
  </si>
  <si>
    <t>Печёнов Георгий</t>
  </si>
  <si>
    <t>Ананич Александр</t>
  </si>
  <si>
    <t>Катонов Василий</t>
  </si>
  <si>
    <t>Медвецкий Денис</t>
  </si>
  <si>
    <t>Малаховский Александр</t>
  </si>
  <si>
    <t>Суховерхая Татьяна</t>
  </si>
  <si>
    <t>Пивень Андрей</t>
  </si>
  <si>
    <t>Исаев Антон</t>
  </si>
  <si>
    <t>Синица Кирилл</t>
  </si>
  <si>
    <t>Лысенко Павел</t>
  </si>
  <si>
    <t>Борисевич Леонид</t>
  </si>
  <si>
    <t>Подрез Ярослав</t>
  </si>
  <si>
    <t>Селютин Владимир</t>
  </si>
  <si>
    <t>Фенченко Алексей</t>
  </si>
  <si>
    <t>Харитонов Иван</t>
  </si>
  <si>
    <t>Лесковец Александр</t>
  </si>
  <si>
    <t>Нестерович Сергей</t>
  </si>
  <si>
    <t>Сорокин Денис</t>
  </si>
  <si>
    <t>Маркевич Денис</t>
  </si>
  <si>
    <t>Олин Денис</t>
  </si>
  <si>
    <t>(Все)</t>
  </si>
  <si>
    <t>Сумма по полю личный рез-т соревнований</t>
  </si>
  <si>
    <t>Названия столбцов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</si>
</sst>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 indent="8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 applyAlignment="1">
      <alignment wrapText="1"/>
    </xf>
    <xf numFmtId="0" fontId="2" fillId="0" borderId="0" xfId="0" applyFont="1" applyAlignment="1">
      <alignment vertical="top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/>
    <xf numFmtId="2" fontId="0" fillId="0" borderId="1" xfId="0" applyNumberFormat="1" applyBorder="1"/>
    <xf numFmtId="0" fontId="3" fillId="4" borderId="1" xfId="0" applyFont="1" applyFill="1" applyBorder="1"/>
    <xf numFmtId="2" fontId="0" fillId="0" borderId="1" xfId="0" applyNumberFormat="1" applyFill="1" applyBorder="1"/>
    <xf numFmtId="0" fontId="0" fillId="0" borderId="1" xfId="0" applyFill="1" applyBorder="1"/>
    <xf numFmtId="0" fontId="3" fillId="6" borderId="1" xfId="0" applyFont="1" applyFill="1" applyBorder="1"/>
    <xf numFmtId="2" fontId="3" fillId="5" borderId="1" xfId="0" applyNumberFormat="1" applyFont="1" applyFill="1" applyBorder="1" applyAlignment="1">
      <alignment wrapText="1"/>
    </xf>
    <xf numFmtId="1" fontId="3" fillId="4" borderId="1" xfId="0" applyNumberFormat="1" applyFont="1" applyFill="1" applyBorder="1" applyAlignment="1">
      <alignment vertical="center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0" fontId="1" fillId="0" borderId="1" xfId="1" applyFill="1" applyBorder="1"/>
    <xf numFmtId="164" fontId="5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0" fontId="3" fillId="6" borderId="1" xfId="0" applyFont="1" applyFill="1" applyBorder="1" applyAlignment="1">
      <alignment wrapText="1"/>
    </xf>
    <xf numFmtId="0" fontId="0" fillId="0" borderId="1" xfId="0" pivotButton="1" applyBorder="1"/>
    <xf numFmtId="2" fontId="0" fillId="0" borderId="1" xfId="0" pivotButton="1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2" fontId="0" fillId="7" borderId="1" xfId="0" applyNumberFormat="1" applyFill="1" applyBorder="1"/>
    <xf numFmtId="0" fontId="3" fillId="7" borderId="1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13"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136.974810995373" createdVersion="4" refreshedVersion="4" minRefreshableVersion="3" recordCount="95">
  <cacheSource type="worksheet">
    <worksheetSource ref="A1:L1048576" sheet="личный"/>
  </cacheSource>
  <cacheFields count="12">
    <cacheField name="где (служубн 1)" numFmtId="0">
      <sharedItems containsBlank="1" count="3">
        <s v="Зима минус 100, Трейл 50"/>
        <s v="Зима минус 100, Трейл 100"/>
        <m/>
      </sharedItems>
    </cacheField>
    <cacheField name="очки" numFmtId="0">
      <sharedItems containsString="0" containsBlank="1" containsNumber="1" minValue="54.3" maxValue="113.8"/>
    </cacheField>
    <cacheField name="пол" numFmtId="0">
      <sharedItems containsBlank="1" count="3">
        <s v="ж"/>
        <s v="м"/>
        <m/>
      </sharedItems>
    </cacheField>
    <cacheField name="к-во по полу" numFmtId="0">
      <sharedItems containsString="0" containsBlank="1" containsNumber="1" containsInteger="1" minValue="5" maxValue="34"/>
    </cacheField>
    <cacheField name="фамилия" numFmtId="0">
      <sharedItems containsBlank="1"/>
    </cacheField>
    <cacheField name="имя" numFmtId="0">
      <sharedItems containsBlank="1"/>
    </cacheField>
    <cacheField name="Ф+И (служебн 2)" numFmtId="0">
      <sharedItems containsBlank="1"/>
    </cacheField>
    <cacheField name="ФИ (служебн 3)" numFmtId="0">
      <sharedItems containsBlank="1" count="60">
        <s v="Скирук Юлия"/>
        <s v="Белинская Галина"/>
        <s v="Обухова Екатерина"/>
        <s v="Куцун Надежда"/>
        <s v="Михно Алла"/>
        <s v="Радчук Алеся"/>
        <s v="Янович Лена"/>
        <s v="Кордунская Екатерина"/>
        <s v="Чернель Татьяна"/>
        <s v="Арловская Кристина"/>
        <s v="Литвинка Нина"/>
        <s v="Евсюченя Александр"/>
        <s v="Некрасов Василий"/>
        <s v="Березовский Андрей"/>
        <s v="Сидоревич Александр"/>
        <s v="Скуратович Антон"/>
        <s v="Бабицкий Кирилл"/>
        <s v="Лисовский Павел"/>
        <s v="Коровец Богдан"/>
        <s v="Крисенков Алексей"/>
        <s v="Рачковский Сергей"/>
        <s v="Лисовский Виктор"/>
        <s v="Тюев Даниил"/>
        <s v="Лавник Игорь"/>
        <s v="Грек Илья"/>
        <s v="Поцелуев Сергей"/>
        <s v="Малалетников Павел"/>
        <s v="Храмов Антон"/>
        <s v="Мурашов Владимир"/>
        <s v="Быков Владимир"/>
        <s v="Михно Борис"/>
        <s v="Иванчик Александр"/>
        <s v="Леверовский Александр"/>
        <s v="Чичин Юрий"/>
        <s v="Бачища Николай"/>
        <s v="Кузьмич Дмитрий"/>
        <s v="Лялеко Сергей"/>
        <s v="Лучкин Олег"/>
        <s v="Занько Юрий"/>
        <s v="Печёнов Георгий"/>
        <s v="Ананич Александр"/>
        <s v="Катонов Василий"/>
        <s v="Медвецкий Денис"/>
        <s v="Малаховский Александр"/>
        <s v="Суховерхая Татьяна"/>
        <s v="Пивень Андрей"/>
        <s v="Исаев Антон"/>
        <s v="Синица Кирилл"/>
        <s v="Лысенко Павел"/>
        <s v="Борисевич Леонид"/>
        <s v="Подрез Ярослав"/>
        <s v="Селютин Владимир"/>
        <s v="Фенченко Алексей"/>
        <s v="Харитонов Иван"/>
        <s v="Лесковец Александр"/>
        <s v="Нестерович Сергей"/>
        <s v="Сорокин Денис"/>
        <s v="Маркевич Денис"/>
        <s v="Олин Денис"/>
        <m/>
      </sharedItems>
    </cacheField>
    <cacheField name="г.р." numFmtId="0">
      <sharedItems containsString="0" containsBlank="1" containsNumber="1" containsInteger="1" minValue="1964" maxValue="1998"/>
    </cacheField>
    <cacheField name="место" numFmtId="0">
      <sharedItems containsString="0" containsBlank="1" containsNumber="1" containsInteger="1" minValue="1" maxValue="33"/>
    </cacheField>
    <cacheField name="личный рез-т дистанции" numFmtId="2">
      <sharedItems containsString="0" containsBlank="1" containsNumber="1" minValue="5.8823529411764781" maxValue="100"/>
    </cacheField>
    <cacheField name="личный рез-т соревнований" numFmtId="2">
      <sharedItems containsString="0" containsBlank="1" containsNumber="1" minValue="43.34619629868368" maxValue="1066.77082824756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0"/>
    <n v="54.3"/>
    <x v="0"/>
    <n v="14"/>
    <s v="Скирук"/>
    <s v="Юлия"/>
    <s v="Скирук Юлия"/>
    <x v="0"/>
    <n v="1988"/>
    <n v="1"/>
    <n v="100"/>
    <n v="736.88533707762156"/>
  </r>
  <r>
    <x v="0"/>
    <n v="54.3"/>
    <x v="0"/>
    <n v="14"/>
    <s v="Белинская"/>
    <s v="Галина"/>
    <s v="Белинская Галина"/>
    <x v="1"/>
    <n v="1980"/>
    <n v="2"/>
    <n v="92.857142857142861"/>
    <n v="684.25067014350577"/>
  </r>
  <r>
    <x v="0"/>
    <n v="54.3"/>
    <x v="0"/>
    <n v="14"/>
    <s v="Обухова"/>
    <s v="Екатерина"/>
    <s v="Обухова Екатерина"/>
    <x v="2"/>
    <n v="1978"/>
    <n v="3"/>
    <n v="85.714285714285722"/>
    <n v="631.61600320938999"/>
  </r>
  <r>
    <x v="0"/>
    <n v="54.3"/>
    <x v="0"/>
    <n v="14"/>
    <s v="Куцун"/>
    <s v="Надежда"/>
    <s v="Куцун Надежда"/>
    <x v="3"/>
    <n v="1982"/>
    <n v="4"/>
    <n v="78.571428571428569"/>
    <n v="578.98133627527409"/>
  </r>
  <r>
    <x v="0"/>
    <n v="54.3"/>
    <x v="0"/>
    <n v="14"/>
    <s v="Михно"/>
    <s v="Алла"/>
    <s v="Михно Алла"/>
    <x v="4"/>
    <n v="1979"/>
    <n v="5"/>
    <n v="71.428571428571431"/>
    <n v="526.3466693411583"/>
  </r>
  <r>
    <x v="0"/>
    <n v="54.3"/>
    <x v="0"/>
    <n v="14"/>
    <s v="Радчук"/>
    <s v="Алеся"/>
    <s v="Радчук Алеся"/>
    <x v="5"/>
    <n v="1996"/>
    <n v="6"/>
    <n v="64.285714285714278"/>
    <n v="473.71200240704235"/>
  </r>
  <r>
    <x v="0"/>
    <n v="54.3"/>
    <x v="0"/>
    <n v="14"/>
    <s v="Янович"/>
    <s v="Лена"/>
    <s v="Янович Лена"/>
    <x v="6"/>
    <n v="1996"/>
    <n v="7"/>
    <n v="57.142857142857146"/>
    <n v="421.07733547292662"/>
  </r>
  <r>
    <x v="0"/>
    <n v="54.3"/>
    <x v="0"/>
    <n v="14"/>
    <s v="Кордунская"/>
    <s v="Екатерина"/>
    <s v="Кордунская Екатерина"/>
    <x v="7"/>
    <n v="1983"/>
    <n v="8"/>
    <n v="50"/>
    <n v="368.44266853881078"/>
  </r>
  <r>
    <x v="0"/>
    <n v="54.3"/>
    <x v="0"/>
    <n v="14"/>
    <s v="Чернель"/>
    <s v="Татьяна"/>
    <s v="Чернель Татьяна"/>
    <x v="8"/>
    <n v="1982"/>
    <n v="9"/>
    <n v="42.857142857142861"/>
    <n v="315.80800160469499"/>
  </r>
  <r>
    <x v="0"/>
    <n v="54.3"/>
    <x v="0"/>
    <n v="14"/>
    <s v="Арловская"/>
    <s v="Кристина"/>
    <s v="Арловская Кристина"/>
    <x v="9"/>
    <n v="1989"/>
    <n v="10"/>
    <n v="35.714285714285708"/>
    <n v="263.1733346705791"/>
  </r>
  <r>
    <x v="0"/>
    <n v="54.3"/>
    <x v="0"/>
    <n v="14"/>
    <s v="Литвинка"/>
    <s v="Нина"/>
    <s v="Литвинка Нина"/>
    <x v="10"/>
    <n v="1991"/>
    <n v="11"/>
    <n v="28.571428571428569"/>
    <n v="210.53866773646328"/>
  </r>
  <r>
    <x v="0"/>
    <n v="54.3"/>
    <x v="1"/>
    <n v="34"/>
    <s v="Евсюченя"/>
    <s v="Александр"/>
    <s v="Евсюченя Александр"/>
    <x v="11"/>
    <n v="1991"/>
    <n v="1"/>
    <n v="100"/>
    <n v="736.88533707762156"/>
  </r>
  <r>
    <x v="0"/>
    <n v="54.3"/>
    <x v="1"/>
    <n v="34"/>
    <s v="Некрасов"/>
    <s v="Василий"/>
    <s v="Некрасов Василий"/>
    <x v="12"/>
    <n v="1986"/>
    <n v="2"/>
    <n v="97.058823529411768"/>
    <n v="715.21223892827982"/>
  </r>
  <r>
    <x v="0"/>
    <n v="54.3"/>
    <x v="1"/>
    <n v="34"/>
    <s v="Березовский"/>
    <s v="Андрей"/>
    <s v="Березовский Андрей"/>
    <x v="13"/>
    <n v="1973"/>
    <n v="3"/>
    <n v="94.117647058823536"/>
    <n v="693.53914077893796"/>
  </r>
  <r>
    <x v="0"/>
    <n v="54.3"/>
    <x v="1"/>
    <n v="34"/>
    <s v="Сидоревич"/>
    <s v="Александр"/>
    <s v="Сидоревич Александр"/>
    <x v="14"/>
    <n v="1985"/>
    <n v="4"/>
    <n v="91.17647058823529"/>
    <n v="671.86604262959611"/>
  </r>
  <r>
    <x v="0"/>
    <n v="54.3"/>
    <x v="1"/>
    <n v="34"/>
    <s v="Скуратович"/>
    <s v="Антон"/>
    <s v="Скуратович Антон"/>
    <x v="15"/>
    <n v="1985"/>
    <n v="5"/>
    <n v="88.235294117647058"/>
    <n v="650.19294448025437"/>
  </r>
  <r>
    <x v="0"/>
    <n v="54.3"/>
    <x v="1"/>
    <n v="34"/>
    <s v="Бабицкий"/>
    <s v="Кирилл"/>
    <s v="Бабицкий Кирилл"/>
    <x v="16"/>
    <n v="1998"/>
    <n v="6"/>
    <n v="85.294117647058826"/>
    <n v="628.51984633091251"/>
  </r>
  <r>
    <x v="0"/>
    <n v="54.3"/>
    <x v="1"/>
    <n v="34"/>
    <s v="Лисовский"/>
    <s v="Павел"/>
    <s v="Лисовский Павел"/>
    <x v="17"/>
    <n v="1986"/>
    <n v="7"/>
    <n v="82.35294117647058"/>
    <n v="606.84674818157066"/>
  </r>
  <r>
    <x v="0"/>
    <n v="54.3"/>
    <x v="1"/>
    <n v="34"/>
    <s v="Коровец"/>
    <s v="Богдан"/>
    <s v="Коровец Богдан"/>
    <x v="18"/>
    <n v="1976"/>
    <n v="8"/>
    <n v="79.411764705882348"/>
    <n v="585.17365003222881"/>
  </r>
  <r>
    <x v="0"/>
    <n v="54.3"/>
    <x v="1"/>
    <n v="34"/>
    <s v="Крисенков"/>
    <s v="Алексей"/>
    <s v="Крисенков Алексей"/>
    <x v="19"/>
    <n v="1983"/>
    <n v="9"/>
    <n v="76.470588235294116"/>
    <n v="563.50055188288707"/>
  </r>
  <r>
    <x v="0"/>
    <n v="54.3"/>
    <x v="1"/>
    <n v="34"/>
    <s v="Рачковский"/>
    <s v="Сергей"/>
    <s v="Рачковский Сергей"/>
    <x v="20"/>
    <n v="1988"/>
    <n v="10"/>
    <n v="73.529411764705884"/>
    <n v="541.82745373354533"/>
  </r>
  <r>
    <x v="0"/>
    <n v="54.3"/>
    <x v="1"/>
    <n v="34"/>
    <s v="Лисовский"/>
    <s v="Виктор"/>
    <s v="Лисовский Виктор"/>
    <x v="21"/>
    <n v="1964"/>
    <n v="11"/>
    <n v="70.588235294117652"/>
    <n v="520.15435558420347"/>
  </r>
  <r>
    <x v="0"/>
    <n v="54.3"/>
    <x v="1"/>
    <n v="34"/>
    <s v="Тюев"/>
    <s v="Даниил"/>
    <s v="Тюев Даниил"/>
    <x v="22"/>
    <n v="1977"/>
    <n v="12"/>
    <n v="67.64705882352942"/>
    <n v="498.48125743486173"/>
  </r>
  <r>
    <x v="0"/>
    <n v="54.3"/>
    <x v="1"/>
    <n v="34"/>
    <s v="Лавник"/>
    <s v="Игорь"/>
    <s v="Лавник Игорь"/>
    <x v="23"/>
    <n v="1983"/>
    <n v="13"/>
    <n v="64.705882352941174"/>
    <n v="476.80815928551982"/>
  </r>
  <r>
    <x v="0"/>
    <n v="54.3"/>
    <x v="1"/>
    <n v="34"/>
    <s v="Грек"/>
    <s v="Илья"/>
    <s v="Грек Илья"/>
    <x v="24"/>
    <n v="1992"/>
    <n v="14"/>
    <n v="61.764705882352942"/>
    <n v="455.13506113617802"/>
  </r>
  <r>
    <x v="0"/>
    <n v="54.3"/>
    <x v="1"/>
    <n v="34"/>
    <s v="Поцелуев"/>
    <s v="Сергей"/>
    <s v="Поцелуев Сергей"/>
    <x v="25"/>
    <n v="1973"/>
    <n v="15"/>
    <n v="58.82352941176471"/>
    <n v="433.46196298683623"/>
  </r>
  <r>
    <x v="0"/>
    <n v="54.3"/>
    <x v="1"/>
    <n v="34"/>
    <s v="Малалетников"/>
    <s v="Павел"/>
    <s v="Малалетников Павел"/>
    <x v="26"/>
    <n v="1982"/>
    <n v="16"/>
    <n v="55.882352941176471"/>
    <n v="411.78886483749443"/>
  </r>
  <r>
    <x v="0"/>
    <n v="54.3"/>
    <x v="1"/>
    <n v="34"/>
    <s v="Храмов"/>
    <s v="Антон"/>
    <s v="Храмов Антон"/>
    <x v="27"/>
    <n v="1991"/>
    <n v="17"/>
    <n v="52.941176470588239"/>
    <n v="390.11576668815263"/>
  </r>
  <r>
    <x v="0"/>
    <n v="54.3"/>
    <x v="1"/>
    <n v="34"/>
    <s v="Мурашов"/>
    <s v="Владимир"/>
    <s v="Мурашов Владимир"/>
    <x v="28"/>
    <n v="1989"/>
    <n v="18"/>
    <n v="50"/>
    <n v="368.44266853881078"/>
  </r>
  <r>
    <x v="0"/>
    <n v="54.3"/>
    <x v="1"/>
    <n v="34"/>
    <s v="Быков"/>
    <s v="Владимир"/>
    <s v="Быков Владимир"/>
    <x v="29"/>
    <n v="1977"/>
    <n v="19"/>
    <n v="47.058823529411761"/>
    <n v="346.76957038946892"/>
  </r>
  <r>
    <x v="0"/>
    <n v="54.3"/>
    <x v="1"/>
    <n v="34"/>
    <s v="Михно"/>
    <s v="Борис"/>
    <s v="Михно Борис"/>
    <x v="30"/>
    <n v="1982"/>
    <n v="20"/>
    <n v="44.117647058823529"/>
    <n v="325.09647224012718"/>
  </r>
  <r>
    <x v="0"/>
    <n v="54.3"/>
    <x v="1"/>
    <n v="34"/>
    <s v="Иванчик"/>
    <s v="Александр"/>
    <s v="Иванчик Александр"/>
    <x v="31"/>
    <n v="1990"/>
    <n v="21"/>
    <n v="41.17647058823529"/>
    <n v="303.42337409078533"/>
  </r>
  <r>
    <x v="0"/>
    <n v="54.3"/>
    <x v="1"/>
    <n v="34"/>
    <s v="Леверовский"/>
    <s v="Александр"/>
    <s v="Леверовский Александр"/>
    <x v="32"/>
    <n v="1988"/>
    <n v="22"/>
    <n v="38.235294117647058"/>
    <n v="281.75027594144353"/>
  </r>
  <r>
    <x v="0"/>
    <n v="54.3"/>
    <x v="1"/>
    <n v="34"/>
    <s v="Чичин"/>
    <s v="Юрий"/>
    <s v="Чичин Юрий"/>
    <x v="33"/>
    <n v="1979"/>
    <n v="23"/>
    <n v="35.294117647058826"/>
    <n v="260.07717779210174"/>
  </r>
  <r>
    <x v="0"/>
    <n v="54.3"/>
    <x v="1"/>
    <n v="34"/>
    <s v="Бачища"/>
    <s v="Николай"/>
    <s v="Бачища Николай"/>
    <x v="34"/>
    <n v="1988"/>
    <n v="24"/>
    <n v="32.35294117647058"/>
    <n v="238.40407964275985"/>
  </r>
  <r>
    <x v="0"/>
    <n v="54.3"/>
    <x v="1"/>
    <n v="34"/>
    <s v="Кузьмич"/>
    <s v="Дмитрий"/>
    <s v="Кузьмич Дмитрий"/>
    <x v="35"/>
    <n v="1975"/>
    <n v="25"/>
    <n v="29.411764705882348"/>
    <n v="216.73098149341806"/>
  </r>
  <r>
    <x v="0"/>
    <n v="54.3"/>
    <x v="1"/>
    <n v="34"/>
    <s v="Лялеко"/>
    <s v="Сергей"/>
    <s v="Лялеко Сергей"/>
    <x v="36"/>
    <n v="1986"/>
    <n v="26"/>
    <n v="26.470588235294116"/>
    <n v="195.05788334407629"/>
  </r>
  <r>
    <x v="0"/>
    <n v="54.3"/>
    <x v="1"/>
    <n v="34"/>
    <s v="Лучкин"/>
    <s v="Олег"/>
    <s v="Лучкин Олег"/>
    <x v="37"/>
    <n v="1983"/>
    <n v="27"/>
    <n v="23.529411764705884"/>
    <n v="173.38478519473449"/>
  </r>
  <r>
    <x v="0"/>
    <n v="54.3"/>
    <x v="1"/>
    <n v="34"/>
    <s v="Занько"/>
    <s v="Юрий"/>
    <s v="Занько Юрий"/>
    <x v="38"/>
    <n v="1982"/>
    <n v="28"/>
    <n v="20.588235294117652"/>
    <n v="151.71168704539272"/>
  </r>
  <r>
    <x v="0"/>
    <n v="54.3"/>
    <x v="1"/>
    <n v="34"/>
    <s v="Печёнов"/>
    <s v="Георгий"/>
    <s v="Печёнов Георгий"/>
    <x v="39"/>
    <n v="1975"/>
    <n v="29"/>
    <n v="17.64705882352942"/>
    <n v="130.03858889605092"/>
  </r>
  <r>
    <x v="0"/>
    <n v="54.3"/>
    <x v="1"/>
    <n v="34"/>
    <s v="Ананич"/>
    <s v="Александр"/>
    <s v="Ананич Александр"/>
    <x v="40"/>
    <n v="1979"/>
    <n v="30"/>
    <n v="14.705882352941174"/>
    <n v="108.36549074670903"/>
  </r>
  <r>
    <x v="0"/>
    <n v="54.3"/>
    <x v="1"/>
    <n v="34"/>
    <s v="Катонов"/>
    <s v="Василий"/>
    <s v="Катонов Василий"/>
    <x v="41"/>
    <n v="1985"/>
    <n v="31"/>
    <n v="11.764705882352942"/>
    <n v="86.692392597367245"/>
  </r>
  <r>
    <x v="0"/>
    <n v="54.3"/>
    <x v="1"/>
    <n v="34"/>
    <s v="Медвецкий"/>
    <s v="Денис"/>
    <s v="Медвецкий Денис"/>
    <x v="42"/>
    <n v="1986"/>
    <n v="32"/>
    <n v="8.8235294117647101"/>
    <n v="65.019294448025462"/>
  </r>
  <r>
    <x v="0"/>
    <n v="54.3"/>
    <x v="1"/>
    <n v="34"/>
    <s v="Малаховский"/>
    <s v="Александр"/>
    <s v="Малаховский Александр"/>
    <x v="43"/>
    <n v="1985"/>
    <n v="33"/>
    <n v="5.8823529411764781"/>
    <n v="43.34619629868368"/>
  </r>
  <r>
    <x v="1"/>
    <n v="113.8"/>
    <x v="0"/>
    <n v="5"/>
    <s v="Суховерхая"/>
    <s v="Татьяна"/>
    <s v="Суховерхая Татьяна"/>
    <x v="44"/>
    <n v="1986"/>
    <n v="1"/>
    <n v="100"/>
    <n v="1066.7708282475669"/>
  </r>
  <r>
    <x v="1"/>
    <n v="113.8"/>
    <x v="1"/>
    <n v="25"/>
    <s v="Пивень"/>
    <s v="Андрей"/>
    <s v="Пивень Андрей"/>
    <x v="45"/>
    <n v="1992"/>
    <n v="1"/>
    <n v="100"/>
    <n v="1066.7708282475669"/>
  </r>
  <r>
    <x v="1"/>
    <n v="113.8"/>
    <x v="1"/>
    <n v="25"/>
    <s v="Исаев"/>
    <s v="Антон"/>
    <s v="Исаев Антон"/>
    <x v="46"/>
    <n v="1979"/>
    <n v="2"/>
    <n v="96"/>
    <n v="1024.0999951176641"/>
  </r>
  <r>
    <x v="1"/>
    <n v="113.8"/>
    <x v="1"/>
    <n v="25"/>
    <s v="Синица"/>
    <s v="Кирилл"/>
    <s v="Синица Кирилл"/>
    <x v="47"/>
    <n v="1981"/>
    <n v="3"/>
    <n v="92"/>
    <n v="981.42916198776152"/>
  </r>
  <r>
    <x v="1"/>
    <n v="113.8"/>
    <x v="1"/>
    <n v="25"/>
    <s v="Лысенко"/>
    <s v="Павел"/>
    <s v="Лысенко Павел"/>
    <x v="48"/>
    <n v="1966"/>
    <n v="4"/>
    <n v="88"/>
    <n v="938.75832885785883"/>
  </r>
  <r>
    <x v="1"/>
    <n v="113.8"/>
    <x v="1"/>
    <n v="25"/>
    <s v="Борисевич"/>
    <s v="Леонид"/>
    <s v="Борисевич Леонид"/>
    <x v="49"/>
    <n v="1969"/>
    <n v="5"/>
    <n v="84"/>
    <n v="896.08749572795614"/>
  </r>
  <r>
    <x v="1"/>
    <n v="113.8"/>
    <x v="1"/>
    <n v="25"/>
    <s v="Подрез"/>
    <s v="Ярослав"/>
    <s v="Подрез Ярослав"/>
    <x v="50"/>
    <n v="1996"/>
    <n v="6"/>
    <n v="80"/>
    <n v="853.41666259805356"/>
  </r>
  <r>
    <x v="1"/>
    <n v="113.8"/>
    <x v="1"/>
    <n v="25"/>
    <s v="Селютин"/>
    <s v="Владимир"/>
    <s v="Селютин Владимир"/>
    <x v="51"/>
    <n v="1990"/>
    <n v="7"/>
    <n v="76"/>
    <n v="810.74582946815087"/>
  </r>
  <r>
    <x v="1"/>
    <n v="113.8"/>
    <x v="1"/>
    <n v="25"/>
    <s v="Фенченко"/>
    <s v="Алексей"/>
    <s v="Фенченко Алексей"/>
    <x v="52"/>
    <n v="1989"/>
    <n v="8"/>
    <n v="72"/>
    <n v="768.07499633824818"/>
  </r>
  <r>
    <x v="1"/>
    <n v="113.8"/>
    <x v="1"/>
    <n v="25"/>
    <s v="Харитонов"/>
    <s v="Иван"/>
    <s v="Харитонов Иван"/>
    <x v="53"/>
    <n v="1973"/>
    <n v="9"/>
    <n v="68"/>
    <n v="725.40416320834549"/>
  </r>
  <r>
    <x v="1"/>
    <n v="113.8"/>
    <x v="1"/>
    <n v="25"/>
    <s v="Лесковец"/>
    <s v="Александр"/>
    <s v="Лесковец Александр"/>
    <x v="54"/>
    <n v="1990"/>
    <n v="10"/>
    <n v="64"/>
    <n v="682.7333300784428"/>
  </r>
  <r>
    <x v="1"/>
    <n v="113.8"/>
    <x v="1"/>
    <n v="25"/>
    <s v="Нестерович"/>
    <s v="Сергей"/>
    <s v="Нестерович Сергей"/>
    <x v="55"/>
    <n v="1994"/>
    <n v="11"/>
    <n v="60"/>
    <n v="640.06249694854012"/>
  </r>
  <r>
    <x v="1"/>
    <n v="113.8"/>
    <x v="1"/>
    <n v="25"/>
    <s v="Сорокин"/>
    <s v="Денис"/>
    <s v="Сорокин Денис"/>
    <x v="56"/>
    <n v="1998"/>
    <n v="12"/>
    <n v="56"/>
    <n v="597.39166381863743"/>
  </r>
  <r>
    <x v="1"/>
    <n v="113.8"/>
    <x v="1"/>
    <n v="25"/>
    <s v="Маркевич"/>
    <s v="Денис"/>
    <s v="Маркевич Денис"/>
    <x v="57"/>
    <n v="1981"/>
    <n v="13"/>
    <n v="52"/>
    <n v="554.72083068873474"/>
  </r>
  <r>
    <x v="1"/>
    <n v="113.8"/>
    <x v="1"/>
    <n v="25"/>
    <s v="Олин"/>
    <s v="Денис"/>
    <s v="Олин Денис"/>
    <x v="58"/>
    <n v="1976"/>
    <n v="14"/>
    <n v="48"/>
    <n v="512.04999755883205"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  <r>
    <x v="2"/>
    <m/>
    <x v="2"/>
    <m/>
    <m/>
    <m/>
    <m/>
    <x v="5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8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65" firstHeaderRow="1" firstDataRow="2" firstDataCol="1" rowPageCount="1" colPageCount="1"/>
  <pivotFields count="12">
    <pivotField axis="axisCol" showAll="0">
      <items count="4">
        <item x="1"/>
        <item x="0"/>
        <item x="2"/>
        <item t="default"/>
      </items>
    </pivotField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 defaultSubtotal="0"/>
    <pivotField axis="axisRow" showAll="0" defaultSubtotal="0">
      <items count="60">
        <item x="40"/>
        <item x="9"/>
        <item x="16"/>
        <item x="34"/>
        <item x="1"/>
        <item x="13"/>
        <item x="49"/>
        <item x="29"/>
        <item x="24"/>
        <item x="11"/>
        <item x="38"/>
        <item x="31"/>
        <item x="46"/>
        <item x="41"/>
        <item x="7"/>
        <item x="18"/>
        <item x="19"/>
        <item x="35"/>
        <item x="3"/>
        <item x="23"/>
        <item x="32"/>
        <item x="54"/>
        <item x="21"/>
        <item x="17"/>
        <item x="10"/>
        <item x="37"/>
        <item x="48"/>
        <item x="36"/>
        <item x="26"/>
        <item x="43"/>
        <item x="57"/>
        <item x="42"/>
        <item x="4"/>
        <item x="30"/>
        <item x="28"/>
        <item x="12"/>
        <item x="55"/>
        <item x="2"/>
        <item x="58"/>
        <item x="39"/>
        <item x="45"/>
        <item x="50"/>
        <item x="25"/>
        <item x="5"/>
        <item x="20"/>
        <item x="51"/>
        <item x="14"/>
        <item x="47"/>
        <item x="0"/>
        <item x="15"/>
        <item x="56"/>
        <item x="44"/>
        <item x="22"/>
        <item x="52"/>
        <item x="53"/>
        <item x="27"/>
        <item x="8"/>
        <item x="33"/>
        <item x="6"/>
        <item x="59"/>
      </items>
    </pivotField>
    <pivotField showAll="0"/>
    <pivotField showAll="0"/>
    <pivotField showAll="0"/>
    <pivotField dataField="1" showAll="0"/>
  </pivotFields>
  <rowFields count="1">
    <field x="7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2" hier="-1"/>
  </pageFields>
  <dataFields count="1">
    <dataField name="Сумма по полю личный рез-т соревнований" fld="11" baseField="7" baseItem="0" numFmtId="2"/>
  </dataFields>
  <formats count="13">
    <format dxfId="12">
      <pivotArea outline="0" collapsedLevelsAreSubtotals="1" fieldPosition="0"/>
    </format>
    <format dxfId="11">
      <pivotArea dataOnly="0" labelOnly="1" outline="0" fieldPosition="0">
        <references count="1">
          <reference field="2" count="0"/>
        </references>
      </pivotArea>
    </format>
    <format dxfId="10">
      <pivotArea field="0" type="button" dataOnly="0" labelOnly="1" outline="0" axis="axisCol" fieldPosition="0"/>
    </format>
    <format dxfId="9">
      <pivotArea type="topRight" dataOnly="0" labelOnly="1" outline="0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Col="1" outline="0" fieldPosition="0"/>
    </format>
    <format dxfId="6">
      <pivotArea type="all" dataOnly="0" outline="0" fieldPosition="0"/>
    </format>
    <format dxfId="5">
      <pivotArea dataOnly="0" labelOnly="1" fieldPosition="0">
        <references count="1">
          <reference field="7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">
      <pivotArea dataOnly="0" labelOnly="1" fieldPosition="0">
        <references count="1">
          <reference field="7" count="10"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3">
      <pivotArea field="7" grandCol="1" collapsedLevelsAreSubtotals="1" axis="axisRow" fieldPosition="0">
        <references count="1">
          <reference field="7" count="5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2">
      <pivotArea collapsedLevelsAreSubtotals="1" fieldPosition="0">
        <references count="2">
          <reference field="0" count="1" selected="0">
            <x v="2"/>
          </reference>
          <reference field="7" count="0"/>
        </references>
      </pivotArea>
    </format>
    <format dxfId="1">
      <pivotArea dataOnly="0" fieldPosition="0">
        <references count="1">
          <reference field="7" count="1">
            <x v="59"/>
          </reference>
        </references>
      </pivotArea>
    </format>
    <format dxfId="0">
      <pivotArea field="0" grandRow="1" outline="0" collapsedLevelsAreSubtotals="1" axis="axisCol" fieldPosition="0">
        <references count="1">
          <reference field="0" count="1" selected="0">
            <x v="2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I23" sqref="I23"/>
    </sheetView>
  </sheetViews>
  <sheetFormatPr defaultRowHeight="15" x14ac:dyDescent="0.25"/>
  <cols>
    <col min="1" max="1" width="13.7109375" customWidth="1"/>
    <col min="4" max="4" width="12.140625" customWidth="1"/>
    <col min="5" max="11" width="6.140625" customWidth="1"/>
    <col min="12" max="12" width="8.5703125" style="2" bestFit="1" customWidth="1"/>
    <col min="13" max="20" width="7.42578125" style="2" customWidth="1"/>
    <col min="21" max="21" width="7" style="2" bestFit="1" customWidth="1"/>
    <col min="22" max="22" width="8.5703125" style="2" bestFit="1" customWidth="1"/>
  </cols>
  <sheetData>
    <row r="1" spans="1:22" x14ac:dyDescent="0.25">
      <c r="A1" s="17" t="s">
        <v>11</v>
      </c>
      <c r="B1" t="s">
        <v>14</v>
      </c>
      <c r="D1" s="17" t="s">
        <v>21</v>
      </c>
      <c r="E1" s="1"/>
      <c r="L1" s="18" t="s">
        <v>51</v>
      </c>
    </row>
    <row r="2" spans="1:22" ht="45" x14ac:dyDescent="0.25">
      <c r="A2" s="2" t="s">
        <v>12</v>
      </c>
      <c r="B2" t="s">
        <v>15</v>
      </c>
      <c r="D2" s="19" t="s">
        <v>25</v>
      </c>
      <c r="E2" s="6" t="s">
        <v>0</v>
      </c>
      <c r="F2" s="5" t="s">
        <v>17</v>
      </c>
      <c r="G2" s="5" t="s">
        <v>18</v>
      </c>
      <c r="H2" s="5" t="s">
        <v>19</v>
      </c>
      <c r="I2" s="5" t="s">
        <v>20</v>
      </c>
      <c r="J2" s="6" t="s">
        <v>1</v>
      </c>
      <c r="L2" s="20" t="s">
        <v>26</v>
      </c>
      <c r="M2" s="7" t="s">
        <v>22</v>
      </c>
      <c r="N2" s="8" t="s">
        <v>3</v>
      </c>
      <c r="O2" s="7" t="s">
        <v>4</v>
      </c>
      <c r="P2" s="8" t="s">
        <v>5</v>
      </c>
      <c r="Q2" s="7" t="s">
        <v>6</v>
      </c>
      <c r="R2" s="8" t="s">
        <v>7</v>
      </c>
      <c r="S2" s="7" t="s">
        <v>8</v>
      </c>
      <c r="T2" s="8" t="s">
        <v>9</v>
      </c>
      <c r="U2" s="7" t="s">
        <v>10</v>
      </c>
      <c r="V2" s="8" t="s">
        <v>23</v>
      </c>
    </row>
    <row r="3" spans="1:22" ht="30" x14ac:dyDescent="0.25">
      <c r="A3" s="2" t="s">
        <v>13</v>
      </c>
      <c r="B3" t="s">
        <v>16</v>
      </c>
      <c r="D3" s="19" t="s">
        <v>2</v>
      </c>
      <c r="E3" s="4">
        <v>0</v>
      </c>
      <c r="F3" s="4">
        <v>-10</v>
      </c>
      <c r="G3" s="4">
        <v>-15</v>
      </c>
      <c r="H3" s="4">
        <v>-20</v>
      </c>
      <c r="I3" s="4">
        <v>-25</v>
      </c>
      <c r="J3" s="4">
        <v>-30</v>
      </c>
      <c r="L3" s="19" t="s">
        <v>2</v>
      </c>
      <c r="M3" s="7">
        <v>0</v>
      </c>
      <c r="N3" s="8">
        <v>-10</v>
      </c>
      <c r="O3" s="7">
        <v>-15</v>
      </c>
      <c r="P3" s="8">
        <v>-20</v>
      </c>
      <c r="Q3" s="7">
        <v>-25</v>
      </c>
      <c r="R3" s="8">
        <v>-30</v>
      </c>
      <c r="S3" s="7">
        <v>-35</v>
      </c>
      <c r="T3" s="8">
        <v>-40</v>
      </c>
      <c r="U3" s="7">
        <v>-45</v>
      </c>
      <c r="V3" s="8">
        <v>-50</v>
      </c>
    </row>
    <row r="5" spans="1:22" x14ac:dyDescent="0.25">
      <c r="A5" s="17" t="s">
        <v>24</v>
      </c>
      <c r="B5" t="s">
        <v>35</v>
      </c>
    </row>
    <row r="7" spans="1:22" x14ac:dyDescent="0.25">
      <c r="A7" s="17" t="s">
        <v>52</v>
      </c>
    </row>
    <row r="9" spans="1:22" x14ac:dyDescent="0.25">
      <c r="A9" s="12" t="s">
        <v>53</v>
      </c>
    </row>
    <row r="11" spans="1:22" x14ac:dyDescent="0.25">
      <c r="A11" s="12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M14" sqref="M14"/>
    </sheetView>
  </sheetViews>
  <sheetFormatPr defaultRowHeight="15" x14ac:dyDescent="0.25"/>
  <cols>
    <col min="1" max="1" width="3.28515625" bestFit="1" customWidth="1"/>
    <col min="2" max="2" width="8.140625" style="15" bestFit="1" customWidth="1"/>
    <col min="3" max="3" width="15.140625" bestFit="1" customWidth="1"/>
    <col min="4" max="4" width="10.7109375" bestFit="1" customWidth="1"/>
    <col min="5" max="5" width="20.85546875" style="15" customWidth="1"/>
    <col min="6" max="6" width="6.7109375" bestFit="1" customWidth="1"/>
    <col min="7" max="7" width="8" bestFit="1" customWidth="1"/>
    <col min="8" max="8" width="10.7109375" bestFit="1" customWidth="1"/>
    <col min="9" max="9" width="6" bestFit="1" customWidth="1"/>
    <col min="10" max="10" width="7" bestFit="1" customWidth="1"/>
    <col min="11" max="11" width="3.5703125" bestFit="1" customWidth="1"/>
    <col min="12" max="12" width="7.42578125" customWidth="1"/>
    <col min="13" max="13" width="7.7109375" customWidth="1"/>
    <col min="14" max="15" width="7.85546875" style="33" customWidth="1"/>
    <col min="16" max="17" width="4" customWidth="1"/>
  </cols>
  <sheetData>
    <row r="1" spans="1:18" ht="45" x14ac:dyDescent="0.25">
      <c r="A1" s="21" t="s">
        <v>27</v>
      </c>
      <c r="B1" s="22" t="s">
        <v>28</v>
      </c>
      <c r="C1" s="21" t="s">
        <v>30</v>
      </c>
      <c r="D1" s="21" t="s">
        <v>29</v>
      </c>
      <c r="E1" s="22" t="s">
        <v>42</v>
      </c>
      <c r="F1" s="21" t="s">
        <v>31</v>
      </c>
      <c r="G1" s="21" t="s">
        <v>32</v>
      </c>
      <c r="H1" s="21" t="s">
        <v>36</v>
      </c>
      <c r="I1" s="21" t="s">
        <v>33</v>
      </c>
      <c r="J1" s="21" t="s">
        <v>37</v>
      </c>
      <c r="K1" s="21" t="s">
        <v>34</v>
      </c>
      <c r="L1" s="21" t="s">
        <v>38</v>
      </c>
      <c r="M1" s="21" t="s">
        <v>39</v>
      </c>
      <c r="N1" s="30" t="s">
        <v>55</v>
      </c>
      <c r="O1" s="30" t="s">
        <v>56</v>
      </c>
      <c r="P1" s="21"/>
      <c r="Q1" s="21"/>
      <c r="R1" s="3"/>
    </row>
    <row r="2" spans="1:18" ht="17.25" customHeight="1" x14ac:dyDescent="0.25">
      <c r="A2" s="9">
        <v>1</v>
      </c>
      <c r="B2" s="13">
        <v>43127</v>
      </c>
      <c r="C2" s="9" t="s">
        <v>40</v>
      </c>
      <c r="D2" s="9" t="s">
        <v>41</v>
      </c>
      <c r="E2" s="35" t="str">
        <f>CONCATENATE(C2,", ",D2,)</f>
        <v>Зима минус 100, Трейл 50</v>
      </c>
      <c r="F2" s="9">
        <v>50.8</v>
      </c>
      <c r="G2" s="9">
        <v>350</v>
      </c>
      <c r="H2" s="11">
        <f>F2+G2/100</f>
        <v>54.3</v>
      </c>
      <c r="I2" s="9">
        <v>0</v>
      </c>
      <c r="J2" s="9">
        <v>0</v>
      </c>
      <c r="K2" s="9">
        <v>0</v>
      </c>
      <c r="L2" s="9">
        <v>0</v>
      </c>
      <c r="M2" s="11">
        <f>H2+J2+L2</f>
        <v>54.3</v>
      </c>
      <c r="N2" s="31">
        <v>14</v>
      </c>
      <c r="O2" s="31">
        <v>34</v>
      </c>
      <c r="P2" s="11"/>
      <c r="Q2" s="11"/>
      <c r="R2" s="3"/>
    </row>
    <row r="3" spans="1:18" ht="17.25" customHeight="1" x14ac:dyDescent="0.25">
      <c r="A3" s="9">
        <v>2</v>
      </c>
      <c r="B3" s="13">
        <v>43127</v>
      </c>
      <c r="C3" s="9" t="s">
        <v>40</v>
      </c>
      <c r="D3" s="9" t="s">
        <v>59</v>
      </c>
      <c r="E3" s="35" t="str">
        <f>CONCATENATE(C3,", ",D3,)</f>
        <v>Зима минус 100, Трейл 100</v>
      </c>
      <c r="F3" s="9">
        <v>106.2</v>
      </c>
      <c r="G3" s="9">
        <v>760</v>
      </c>
      <c r="H3" s="11">
        <f>F3+G3/100</f>
        <v>113.8</v>
      </c>
      <c r="I3" s="9">
        <v>0</v>
      </c>
      <c r="J3" s="9">
        <v>0</v>
      </c>
      <c r="K3" s="9">
        <v>1</v>
      </c>
      <c r="L3" s="9">
        <v>0</v>
      </c>
      <c r="M3" s="11">
        <f>H3+J3+L3</f>
        <v>113.8</v>
      </c>
      <c r="N3" s="31">
        <v>5</v>
      </c>
      <c r="O3" s="31">
        <v>25</v>
      </c>
      <c r="P3" s="9"/>
      <c r="Q3" s="9"/>
      <c r="R3" s="3"/>
    </row>
    <row r="4" spans="1:18" x14ac:dyDescent="0.25">
      <c r="A4" s="9"/>
      <c r="B4" s="13"/>
      <c r="C4" s="9"/>
      <c r="D4" s="9"/>
      <c r="E4" s="13" t="str">
        <f t="shared" ref="E4" si="0">CONCATENATE(B4," ",C4," ",D4)</f>
        <v xml:space="preserve">  </v>
      </c>
      <c r="F4" s="9"/>
      <c r="G4" s="9"/>
      <c r="H4" s="9"/>
      <c r="I4" s="9"/>
      <c r="J4" s="9"/>
      <c r="K4" s="9"/>
      <c r="L4" s="9"/>
      <c r="M4" s="9"/>
      <c r="N4" s="31"/>
      <c r="O4" s="31"/>
      <c r="P4" s="9"/>
      <c r="Q4" s="9"/>
      <c r="R4" s="3"/>
    </row>
    <row r="5" spans="1:18" x14ac:dyDescent="0.25">
      <c r="A5" s="9"/>
      <c r="B5" s="13"/>
      <c r="C5" s="9"/>
      <c r="D5" s="9"/>
      <c r="E5" s="13"/>
      <c r="F5" s="9"/>
      <c r="G5" s="9"/>
      <c r="H5" s="9"/>
      <c r="I5" s="9"/>
      <c r="J5" s="9"/>
      <c r="K5" s="9"/>
      <c r="L5" s="9"/>
      <c r="M5" s="9"/>
      <c r="N5" s="31"/>
      <c r="O5" s="31"/>
      <c r="P5" s="9"/>
      <c r="Q5" s="9"/>
      <c r="R5" s="3"/>
    </row>
    <row r="6" spans="1:18" x14ac:dyDescent="0.25">
      <c r="A6" s="9"/>
      <c r="B6" s="13"/>
      <c r="C6" s="9"/>
      <c r="D6" s="9"/>
      <c r="E6" s="13"/>
      <c r="F6" s="9"/>
      <c r="G6" s="9"/>
      <c r="H6" s="9"/>
      <c r="I6" s="9"/>
      <c r="J6" s="9"/>
      <c r="K6" s="9"/>
      <c r="L6" s="9"/>
      <c r="M6" s="9"/>
      <c r="N6" s="31"/>
      <c r="O6" s="31"/>
      <c r="P6" s="9"/>
      <c r="Q6" s="9"/>
      <c r="R6" s="3"/>
    </row>
    <row r="7" spans="1:18" x14ac:dyDescent="0.25">
      <c r="A7" s="10"/>
      <c r="B7" s="14"/>
      <c r="C7" s="10"/>
      <c r="D7" s="10"/>
      <c r="E7" s="14"/>
      <c r="F7" s="10"/>
      <c r="G7" s="10"/>
      <c r="H7" s="10"/>
      <c r="I7" s="10"/>
      <c r="J7" s="10"/>
      <c r="K7" s="10"/>
      <c r="L7" s="10"/>
      <c r="M7" s="10"/>
      <c r="N7" s="32"/>
      <c r="O7" s="32"/>
      <c r="P7" s="10"/>
      <c r="Q7" s="10"/>
    </row>
    <row r="8" spans="1:18" x14ac:dyDescent="0.25">
      <c r="A8" s="10"/>
      <c r="B8" s="14"/>
      <c r="C8" s="10"/>
      <c r="D8" s="10"/>
      <c r="E8" s="14"/>
      <c r="F8" s="10"/>
      <c r="G8" s="10"/>
      <c r="H8" s="10"/>
      <c r="I8" s="10"/>
      <c r="J8" s="10"/>
      <c r="K8" s="10"/>
      <c r="L8" s="10"/>
      <c r="M8" s="10"/>
      <c r="N8" s="32"/>
      <c r="O8" s="32"/>
      <c r="P8" s="10"/>
      <c r="Q8" s="10"/>
    </row>
    <row r="9" spans="1:18" x14ac:dyDescent="0.25">
      <c r="A9" s="10"/>
      <c r="B9" s="14"/>
      <c r="C9" s="10"/>
      <c r="D9" s="10"/>
      <c r="E9" s="14"/>
      <c r="F9" s="10"/>
      <c r="G9" s="10"/>
      <c r="H9" s="10"/>
      <c r="I9" s="10"/>
      <c r="J9" s="10"/>
      <c r="K9" s="10"/>
      <c r="L9" s="10"/>
      <c r="M9" s="10"/>
      <c r="N9" s="32"/>
      <c r="O9" s="32"/>
      <c r="P9" s="10"/>
      <c r="Q9" s="10"/>
    </row>
    <row r="10" spans="1:18" x14ac:dyDescent="0.25">
      <c r="A10" s="10"/>
      <c r="B10" s="14"/>
      <c r="C10" s="10"/>
      <c r="D10" s="10"/>
      <c r="E10" s="14"/>
      <c r="F10" s="10"/>
      <c r="G10" s="10"/>
      <c r="H10" s="10"/>
      <c r="I10" s="10"/>
      <c r="J10" s="10"/>
      <c r="K10" s="10"/>
      <c r="L10" s="10"/>
      <c r="M10" s="10"/>
      <c r="N10" s="32"/>
      <c r="O10" s="32"/>
      <c r="P10" s="10"/>
      <c r="Q10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5"/>
  <sheetViews>
    <sheetView workbookViewId="0">
      <pane ySplit="1" topLeftCell="A2" activePane="bottomLeft" state="frozen"/>
      <selection pane="bottomLeft" activeCell="E2" sqref="E2:E60"/>
    </sheetView>
  </sheetViews>
  <sheetFormatPr defaultRowHeight="15" x14ac:dyDescent="0.25"/>
  <cols>
    <col min="1" max="1" width="24.42578125" bestFit="1" customWidth="1"/>
    <col min="2" max="2" width="6.5703125" bestFit="1" customWidth="1"/>
    <col min="3" max="3" width="4.42578125" bestFit="1" customWidth="1"/>
    <col min="4" max="4" width="3.7109375" customWidth="1"/>
    <col min="5" max="5" width="14.7109375" bestFit="1" customWidth="1"/>
    <col min="6" max="6" width="11" bestFit="1" customWidth="1"/>
    <col min="7" max="7" width="5.7109375" customWidth="1"/>
    <col min="8" max="8" width="6.140625" customWidth="1"/>
    <col min="9" max="9" width="8.42578125" customWidth="1"/>
    <col min="10" max="10" width="6.5703125" bestFit="1" customWidth="1"/>
    <col min="11" max="12" width="13.85546875" style="16" customWidth="1"/>
  </cols>
  <sheetData>
    <row r="1" spans="1:13" ht="29.25" customHeight="1" x14ac:dyDescent="0.25">
      <c r="A1" s="25" t="s">
        <v>48</v>
      </c>
      <c r="B1" s="25" t="s">
        <v>43</v>
      </c>
      <c r="C1" s="28" t="s">
        <v>46</v>
      </c>
      <c r="D1" s="25" t="s">
        <v>47</v>
      </c>
      <c r="E1" s="28" t="s">
        <v>44</v>
      </c>
      <c r="F1" s="28" t="s">
        <v>45</v>
      </c>
      <c r="G1" s="37" t="s">
        <v>158</v>
      </c>
      <c r="H1" s="37" t="s">
        <v>159</v>
      </c>
      <c r="I1" s="28" t="s">
        <v>134</v>
      </c>
      <c r="J1" s="28" t="s">
        <v>50</v>
      </c>
      <c r="K1" s="29" t="s">
        <v>57</v>
      </c>
      <c r="L1" s="29" t="s">
        <v>58</v>
      </c>
      <c r="M1" s="16"/>
    </row>
    <row r="2" spans="1:13" x14ac:dyDescent="0.25">
      <c r="A2" s="27" t="s">
        <v>81</v>
      </c>
      <c r="B2" s="26">
        <v>54.3</v>
      </c>
      <c r="C2" s="10" t="s">
        <v>49</v>
      </c>
      <c r="D2" s="10">
        <v>14</v>
      </c>
      <c r="E2" s="36" t="s">
        <v>60</v>
      </c>
      <c r="F2" s="36" t="s">
        <v>61</v>
      </c>
      <c r="G2" s="36" t="str">
        <f>CONCATENATE(E2," ",F2)</f>
        <v>Скирук Юлия</v>
      </c>
      <c r="H2" s="36" t="s">
        <v>160</v>
      </c>
      <c r="I2" s="34">
        <v>1988</v>
      </c>
      <c r="J2" s="10">
        <v>1</v>
      </c>
      <c r="K2" s="24">
        <f>100-((J2-1)/D2)*100</f>
        <v>100</v>
      </c>
      <c r="L2" s="23">
        <f>SQRT(B2)*(K2)</f>
        <v>736.88533707762156</v>
      </c>
    </row>
    <row r="3" spans="1:13" x14ac:dyDescent="0.25">
      <c r="A3" s="27" t="s">
        <v>81</v>
      </c>
      <c r="B3" s="26">
        <v>54.3</v>
      </c>
      <c r="C3" s="10" t="s">
        <v>49</v>
      </c>
      <c r="D3" s="10">
        <v>14</v>
      </c>
      <c r="E3" s="36" t="s">
        <v>62</v>
      </c>
      <c r="F3" s="36" t="s">
        <v>63</v>
      </c>
      <c r="G3" s="36" t="str">
        <f t="shared" ref="G3:G60" si="0">CONCATENATE(E3," ",F3)</f>
        <v>Белинская Галина</v>
      </c>
      <c r="H3" s="36" t="s">
        <v>161</v>
      </c>
      <c r="I3" s="34">
        <v>1980</v>
      </c>
      <c r="J3" s="10">
        <v>2</v>
      </c>
      <c r="K3" s="24">
        <f>100-((J3-1)/D3)*100</f>
        <v>92.857142857142861</v>
      </c>
      <c r="L3" s="23">
        <f>SQRT(B3)*(K3)</f>
        <v>684.25067014350577</v>
      </c>
    </row>
    <row r="4" spans="1:13" x14ac:dyDescent="0.25">
      <c r="A4" s="27" t="s">
        <v>81</v>
      </c>
      <c r="B4" s="26">
        <v>54.3</v>
      </c>
      <c r="C4" s="10" t="s">
        <v>49</v>
      </c>
      <c r="D4" s="10">
        <v>14</v>
      </c>
      <c r="E4" s="36" t="s">
        <v>64</v>
      </c>
      <c r="F4" s="36" t="s">
        <v>65</v>
      </c>
      <c r="G4" s="36" t="str">
        <f t="shared" si="0"/>
        <v>Обухова Екатерина</v>
      </c>
      <c r="H4" s="36" t="s">
        <v>162</v>
      </c>
      <c r="I4" s="34">
        <v>1978</v>
      </c>
      <c r="J4" s="10">
        <v>3</v>
      </c>
      <c r="K4" s="24">
        <f>100-((J4-1)/D4)*100</f>
        <v>85.714285714285722</v>
      </c>
      <c r="L4" s="23">
        <f>SQRT(B4)*(K4)</f>
        <v>631.61600320938999</v>
      </c>
    </row>
    <row r="5" spans="1:13" x14ac:dyDescent="0.25">
      <c r="A5" s="27" t="s">
        <v>81</v>
      </c>
      <c r="B5" s="26">
        <v>54.3</v>
      </c>
      <c r="C5" s="10" t="s">
        <v>49</v>
      </c>
      <c r="D5" s="10">
        <v>14</v>
      </c>
      <c r="E5" s="36" t="s">
        <v>66</v>
      </c>
      <c r="F5" s="36" t="s">
        <v>67</v>
      </c>
      <c r="G5" s="36" t="str">
        <f t="shared" si="0"/>
        <v>Куцун Надежда</v>
      </c>
      <c r="H5" s="36" t="s">
        <v>163</v>
      </c>
      <c r="I5" s="34">
        <v>1982</v>
      </c>
      <c r="J5" s="10">
        <v>4</v>
      </c>
      <c r="K5" s="24">
        <f>100-((J5-1)/D5)*100</f>
        <v>78.571428571428569</v>
      </c>
      <c r="L5" s="23">
        <f>SQRT(B5)*(K5)</f>
        <v>578.98133627527409</v>
      </c>
    </row>
    <row r="6" spans="1:13" x14ac:dyDescent="0.25">
      <c r="A6" s="27" t="s">
        <v>81</v>
      </c>
      <c r="B6" s="26">
        <v>54.3</v>
      </c>
      <c r="C6" s="10" t="s">
        <v>49</v>
      </c>
      <c r="D6" s="10">
        <v>14</v>
      </c>
      <c r="E6" s="36" t="s">
        <v>68</v>
      </c>
      <c r="F6" s="36" t="s">
        <v>69</v>
      </c>
      <c r="G6" s="36" t="str">
        <f t="shared" si="0"/>
        <v>Михно Алла</v>
      </c>
      <c r="H6" s="36" t="s">
        <v>164</v>
      </c>
      <c r="I6" s="34">
        <v>1979</v>
      </c>
      <c r="J6" s="10">
        <v>5</v>
      </c>
      <c r="K6" s="24">
        <f>100-((J6-1)/D6)*100</f>
        <v>71.428571428571431</v>
      </c>
      <c r="L6" s="23">
        <f>SQRT(B6)*(K6)</f>
        <v>526.3466693411583</v>
      </c>
    </row>
    <row r="7" spans="1:13" x14ac:dyDescent="0.25">
      <c r="A7" s="27" t="s">
        <v>81</v>
      </c>
      <c r="B7" s="26">
        <v>54.3</v>
      </c>
      <c r="C7" s="10" t="s">
        <v>49</v>
      </c>
      <c r="D7" s="10">
        <v>14</v>
      </c>
      <c r="E7" s="36" t="s">
        <v>70</v>
      </c>
      <c r="F7" s="36" t="s">
        <v>71</v>
      </c>
      <c r="G7" s="36" t="str">
        <f t="shared" si="0"/>
        <v>Радчук Алеся</v>
      </c>
      <c r="H7" s="36" t="s">
        <v>165</v>
      </c>
      <c r="I7" s="34">
        <v>1996</v>
      </c>
      <c r="J7" s="10">
        <v>6</v>
      </c>
      <c r="K7" s="24">
        <f>100-((J7-1)/D7)*100</f>
        <v>64.285714285714278</v>
      </c>
      <c r="L7" s="23">
        <f>SQRT(B7)*(K7)</f>
        <v>473.71200240704235</v>
      </c>
    </row>
    <row r="8" spans="1:13" x14ac:dyDescent="0.25">
      <c r="A8" s="27" t="s">
        <v>81</v>
      </c>
      <c r="B8" s="26">
        <v>54.3</v>
      </c>
      <c r="C8" s="10" t="s">
        <v>49</v>
      </c>
      <c r="D8" s="10">
        <v>14</v>
      </c>
      <c r="E8" s="36" t="s">
        <v>72</v>
      </c>
      <c r="F8" s="36" t="s">
        <v>73</v>
      </c>
      <c r="G8" s="36" t="str">
        <f t="shared" si="0"/>
        <v>Янович Лена</v>
      </c>
      <c r="H8" s="36" t="s">
        <v>166</v>
      </c>
      <c r="I8" s="34">
        <v>1996</v>
      </c>
      <c r="J8" s="10">
        <v>7</v>
      </c>
      <c r="K8" s="24">
        <f>100-((J8-1)/D8)*100</f>
        <v>57.142857142857146</v>
      </c>
      <c r="L8" s="23">
        <f>SQRT(B8)*(K8)</f>
        <v>421.07733547292662</v>
      </c>
    </row>
    <row r="9" spans="1:13" x14ac:dyDescent="0.25">
      <c r="A9" s="27" t="s">
        <v>81</v>
      </c>
      <c r="B9" s="26">
        <v>54.3</v>
      </c>
      <c r="C9" s="10" t="s">
        <v>49</v>
      </c>
      <c r="D9" s="10">
        <v>14</v>
      </c>
      <c r="E9" s="36" t="s">
        <v>74</v>
      </c>
      <c r="F9" s="36" t="s">
        <v>65</v>
      </c>
      <c r="G9" s="36" t="str">
        <f t="shared" si="0"/>
        <v>Кордунская Екатерина</v>
      </c>
      <c r="H9" s="36" t="s">
        <v>167</v>
      </c>
      <c r="I9" s="34">
        <v>1983</v>
      </c>
      <c r="J9" s="10">
        <v>8</v>
      </c>
      <c r="K9" s="24">
        <f>100-((J9-1)/D9)*100</f>
        <v>50</v>
      </c>
      <c r="L9" s="23">
        <f>SQRT(B9)*(K9)</f>
        <v>368.44266853881078</v>
      </c>
    </row>
    <row r="10" spans="1:13" x14ac:dyDescent="0.25">
      <c r="A10" s="27" t="s">
        <v>81</v>
      </c>
      <c r="B10" s="26">
        <v>54.3</v>
      </c>
      <c r="C10" s="10" t="s">
        <v>49</v>
      </c>
      <c r="D10" s="10">
        <v>14</v>
      </c>
      <c r="E10" s="36" t="s">
        <v>75</v>
      </c>
      <c r="F10" s="36" t="s">
        <v>76</v>
      </c>
      <c r="G10" s="36" t="str">
        <f t="shared" si="0"/>
        <v>Чернель Татьяна</v>
      </c>
      <c r="H10" s="36" t="s">
        <v>168</v>
      </c>
      <c r="I10" s="34">
        <v>1982</v>
      </c>
      <c r="J10" s="10">
        <v>9</v>
      </c>
      <c r="K10" s="24">
        <f>100-((J10-1)/D10)*100</f>
        <v>42.857142857142861</v>
      </c>
      <c r="L10" s="23">
        <f>SQRT(B10)*(K10)</f>
        <v>315.80800160469499</v>
      </c>
    </row>
    <row r="11" spans="1:13" x14ac:dyDescent="0.25">
      <c r="A11" s="27" t="s">
        <v>81</v>
      </c>
      <c r="B11" s="26">
        <v>54.3</v>
      </c>
      <c r="C11" s="10" t="s">
        <v>49</v>
      </c>
      <c r="D11" s="10">
        <v>14</v>
      </c>
      <c r="E11" s="36" t="s">
        <v>77</v>
      </c>
      <c r="F11" s="36" t="s">
        <v>78</v>
      </c>
      <c r="G11" s="36" t="str">
        <f t="shared" si="0"/>
        <v>Арловская Кристина</v>
      </c>
      <c r="H11" s="36" t="s">
        <v>169</v>
      </c>
      <c r="I11" s="34">
        <v>1989</v>
      </c>
      <c r="J11" s="10">
        <v>10</v>
      </c>
      <c r="K11" s="24">
        <f>100-((J11-1)/D11)*100</f>
        <v>35.714285714285708</v>
      </c>
      <c r="L11" s="23">
        <f>SQRT(B11)*(K11)</f>
        <v>263.1733346705791</v>
      </c>
    </row>
    <row r="12" spans="1:13" x14ac:dyDescent="0.25">
      <c r="A12" s="27" t="s">
        <v>81</v>
      </c>
      <c r="B12" s="26">
        <v>54.3</v>
      </c>
      <c r="C12" s="10" t="s">
        <v>49</v>
      </c>
      <c r="D12" s="10">
        <v>14</v>
      </c>
      <c r="E12" s="36" t="s">
        <v>79</v>
      </c>
      <c r="F12" s="36" t="s">
        <v>80</v>
      </c>
      <c r="G12" s="36" t="str">
        <f t="shared" si="0"/>
        <v>Литвинка Нина</v>
      </c>
      <c r="H12" s="36" t="s">
        <v>170</v>
      </c>
      <c r="I12" s="34">
        <v>1991</v>
      </c>
      <c r="J12" s="10">
        <v>11</v>
      </c>
      <c r="K12" s="24">
        <f>100-((J12-1)/D12)*100</f>
        <v>28.571428571428569</v>
      </c>
      <c r="L12" s="23">
        <f>SQRT(B12)*(K12)</f>
        <v>210.53866773646328</v>
      </c>
    </row>
    <row r="13" spans="1:13" x14ac:dyDescent="0.25">
      <c r="A13" s="27" t="s">
        <v>81</v>
      </c>
      <c r="B13" s="26">
        <v>54.3</v>
      </c>
      <c r="C13" s="10" t="s">
        <v>135</v>
      </c>
      <c r="D13" s="10">
        <v>34</v>
      </c>
      <c r="E13" s="36" t="s">
        <v>82</v>
      </c>
      <c r="F13" s="36" t="s">
        <v>83</v>
      </c>
      <c r="G13" s="36" t="str">
        <f t="shared" si="0"/>
        <v>Евсюченя Александр</v>
      </c>
      <c r="H13" s="36" t="s">
        <v>171</v>
      </c>
      <c r="I13" s="34">
        <v>1991</v>
      </c>
      <c r="J13" s="10">
        <v>1</v>
      </c>
      <c r="K13" s="24">
        <f>100-((J13-1)/D13)*100</f>
        <v>100</v>
      </c>
      <c r="L13" s="23">
        <f>SQRT(B13)*(K13)</f>
        <v>736.88533707762156</v>
      </c>
    </row>
    <row r="14" spans="1:13" x14ac:dyDescent="0.25">
      <c r="A14" s="27" t="s">
        <v>81</v>
      </c>
      <c r="B14" s="26">
        <v>54.3</v>
      </c>
      <c r="C14" s="10" t="s">
        <v>135</v>
      </c>
      <c r="D14" s="10">
        <v>34</v>
      </c>
      <c r="E14" s="36" t="s">
        <v>84</v>
      </c>
      <c r="F14" s="36" t="s">
        <v>85</v>
      </c>
      <c r="G14" s="36" t="str">
        <f t="shared" si="0"/>
        <v>Некрасов Василий</v>
      </c>
      <c r="H14" s="36" t="s">
        <v>172</v>
      </c>
      <c r="I14" s="34">
        <v>1986</v>
      </c>
      <c r="J14" s="10">
        <v>2</v>
      </c>
      <c r="K14" s="24">
        <f>100-((J14-1)/D14)*100</f>
        <v>97.058823529411768</v>
      </c>
      <c r="L14" s="23">
        <f>SQRT(B14)*(K14)</f>
        <v>715.21223892827982</v>
      </c>
    </row>
    <row r="15" spans="1:13" ht="13.5" customHeight="1" x14ac:dyDescent="0.25">
      <c r="A15" s="27" t="s">
        <v>81</v>
      </c>
      <c r="B15" s="26">
        <v>54.3</v>
      </c>
      <c r="C15" s="10" t="s">
        <v>135</v>
      </c>
      <c r="D15" s="10">
        <v>34</v>
      </c>
      <c r="E15" s="36" t="s">
        <v>86</v>
      </c>
      <c r="F15" s="36" t="s">
        <v>87</v>
      </c>
      <c r="G15" s="36" t="str">
        <f t="shared" si="0"/>
        <v>Березовский Андрей</v>
      </c>
      <c r="H15" s="36" t="s">
        <v>173</v>
      </c>
      <c r="I15" s="34">
        <v>1973</v>
      </c>
      <c r="J15" s="10">
        <v>3</v>
      </c>
      <c r="K15" s="24">
        <f>100-((J15-1)/D15)*100</f>
        <v>94.117647058823536</v>
      </c>
      <c r="L15" s="23">
        <f>SQRT(B15)*(K15)</f>
        <v>693.53914077893796</v>
      </c>
    </row>
    <row r="16" spans="1:13" ht="13.5" customHeight="1" x14ac:dyDescent="0.25">
      <c r="A16" s="27" t="s">
        <v>81</v>
      </c>
      <c r="B16" s="26">
        <v>54.3</v>
      </c>
      <c r="C16" s="10" t="s">
        <v>135</v>
      </c>
      <c r="D16" s="10">
        <v>34</v>
      </c>
      <c r="E16" s="36" t="s">
        <v>88</v>
      </c>
      <c r="F16" s="36" t="s">
        <v>83</v>
      </c>
      <c r="G16" s="36" t="str">
        <f t="shared" si="0"/>
        <v>Сидоревич Александр</v>
      </c>
      <c r="H16" s="36" t="s">
        <v>174</v>
      </c>
      <c r="I16" s="34">
        <v>1985</v>
      </c>
      <c r="J16" s="10">
        <v>4</v>
      </c>
      <c r="K16" s="24">
        <f t="shared" ref="K16:K47" si="1">100-((J16-1)/D16)*100</f>
        <v>91.17647058823529</v>
      </c>
      <c r="L16" s="23">
        <f t="shared" ref="L16:L47" si="2">SQRT(B16)*(K16)</f>
        <v>671.86604262959611</v>
      </c>
    </row>
    <row r="17" spans="1:12" ht="13.5" customHeight="1" x14ac:dyDescent="0.25">
      <c r="A17" s="27" t="s">
        <v>81</v>
      </c>
      <c r="B17" s="26">
        <v>54.3</v>
      </c>
      <c r="C17" s="10" t="s">
        <v>135</v>
      </c>
      <c r="D17" s="10">
        <v>34</v>
      </c>
      <c r="E17" s="36" t="s">
        <v>89</v>
      </c>
      <c r="F17" s="36" t="s">
        <v>90</v>
      </c>
      <c r="G17" s="36" t="str">
        <f t="shared" si="0"/>
        <v>Скуратович Антон</v>
      </c>
      <c r="H17" s="36" t="s">
        <v>175</v>
      </c>
      <c r="I17" s="34">
        <v>1985</v>
      </c>
      <c r="J17" s="10">
        <v>5</v>
      </c>
      <c r="K17" s="24">
        <f t="shared" si="1"/>
        <v>88.235294117647058</v>
      </c>
      <c r="L17" s="23">
        <f t="shared" si="2"/>
        <v>650.19294448025437</v>
      </c>
    </row>
    <row r="18" spans="1:12" ht="13.5" customHeight="1" x14ac:dyDescent="0.25">
      <c r="A18" s="27" t="s">
        <v>81</v>
      </c>
      <c r="B18" s="26">
        <v>54.3</v>
      </c>
      <c r="C18" s="10" t="s">
        <v>135</v>
      </c>
      <c r="D18" s="10">
        <v>34</v>
      </c>
      <c r="E18" s="36" t="s">
        <v>91</v>
      </c>
      <c r="F18" s="36" t="s">
        <v>92</v>
      </c>
      <c r="G18" s="36" t="str">
        <f t="shared" si="0"/>
        <v>Бабицкий Кирилл</v>
      </c>
      <c r="H18" s="36" t="s">
        <v>176</v>
      </c>
      <c r="I18" s="34">
        <v>1998</v>
      </c>
      <c r="J18" s="10">
        <v>6</v>
      </c>
      <c r="K18" s="24">
        <f t="shared" si="1"/>
        <v>85.294117647058826</v>
      </c>
      <c r="L18" s="23">
        <f t="shared" si="2"/>
        <v>628.51984633091251</v>
      </c>
    </row>
    <row r="19" spans="1:12" ht="13.5" customHeight="1" x14ac:dyDescent="0.25">
      <c r="A19" s="27" t="s">
        <v>81</v>
      </c>
      <c r="B19" s="26">
        <v>54.3</v>
      </c>
      <c r="C19" s="10" t="s">
        <v>135</v>
      </c>
      <c r="D19" s="10">
        <v>34</v>
      </c>
      <c r="E19" s="36" t="s">
        <v>93</v>
      </c>
      <c r="F19" s="36" t="s">
        <v>94</v>
      </c>
      <c r="G19" s="36" t="str">
        <f t="shared" si="0"/>
        <v>Лисовский Павел</v>
      </c>
      <c r="H19" s="36" t="s">
        <v>177</v>
      </c>
      <c r="I19" s="34">
        <v>1986</v>
      </c>
      <c r="J19" s="10">
        <v>7</v>
      </c>
      <c r="K19" s="24">
        <f t="shared" si="1"/>
        <v>82.35294117647058</v>
      </c>
      <c r="L19" s="23">
        <f t="shared" si="2"/>
        <v>606.84674818157066</v>
      </c>
    </row>
    <row r="20" spans="1:12" ht="13.5" customHeight="1" x14ac:dyDescent="0.25">
      <c r="A20" s="27" t="s">
        <v>81</v>
      </c>
      <c r="B20" s="26">
        <v>54.3</v>
      </c>
      <c r="C20" s="10" t="s">
        <v>135</v>
      </c>
      <c r="D20" s="10">
        <v>34</v>
      </c>
      <c r="E20" s="36" t="s">
        <v>95</v>
      </c>
      <c r="F20" s="36" t="s">
        <v>96</v>
      </c>
      <c r="G20" s="36" t="str">
        <f t="shared" si="0"/>
        <v>Коровец Богдан</v>
      </c>
      <c r="H20" s="36" t="s">
        <v>178</v>
      </c>
      <c r="I20" s="34">
        <v>1976</v>
      </c>
      <c r="J20" s="10">
        <v>8</v>
      </c>
      <c r="K20" s="24">
        <f t="shared" si="1"/>
        <v>79.411764705882348</v>
      </c>
      <c r="L20" s="23">
        <f t="shared" si="2"/>
        <v>585.17365003222881</v>
      </c>
    </row>
    <row r="21" spans="1:12" ht="13.5" customHeight="1" x14ac:dyDescent="0.25">
      <c r="A21" s="27" t="s">
        <v>81</v>
      </c>
      <c r="B21" s="26">
        <v>54.3</v>
      </c>
      <c r="C21" s="10" t="s">
        <v>135</v>
      </c>
      <c r="D21" s="10">
        <v>34</v>
      </c>
      <c r="E21" s="36" t="s">
        <v>97</v>
      </c>
      <c r="F21" s="36" t="s">
        <v>98</v>
      </c>
      <c r="G21" s="36" t="str">
        <f t="shared" si="0"/>
        <v>Крисенков Алексей</v>
      </c>
      <c r="H21" s="36" t="s">
        <v>179</v>
      </c>
      <c r="I21" s="34">
        <v>1983</v>
      </c>
      <c r="J21" s="10">
        <v>9</v>
      </c>
      <c r="K21" s="24">
        <f t="shared" si="1"/>
        <v>76.470588235294116</v>
      </c>
      <c r="L21" s="23">
        <f t="shared" si="2"/>
        <v>563.50055188288707</v>
      </c>
    </row>
    <row r="22" spans="1:12" ht="13.5" customHeight="1" x14ac:dyDescent="0.25">
      <c r="A22" s="27" t="s">
        <v>81</v>
      </c>
      <c r="B22" s="26">
        <v>54.3</v>
      </c>
      <c r="C22" s="10" t="s">
        <v>135</v>
      </c>
      <c r="D22" s="10">
        <v>34</v>
      </c>
      <c r="E22" s="36" t="s">
        <v>99</v>
      </c>
      <c r="F22" s="36" t="s">
        <v>100</v>
      </c>
      <c r="G22" s="36" t="str">
        <f t="shared" si="0"/>
        <v>Рачковский Сергей</v>
      </c>
      <c r="H22" s="36" t="s">
        <v>180</v>
      </c>
      <c r="I22" s="34">
        <v>1988</v>
      </c>
      <c r="J22" s="10">
        <v>10</v>
      </c>
      <c r="K22" s="24">
        <f t="shared" si="1"/>
        <v>73.529411764705884</v>
      </c>
      <c r="L22" s="23">
        <f t="shared" si="2"/>
        <v>541.82745373354533</v>
      </c>
    </row>
    <row r="23" spans="1:12" ht="13.5" customHeight="1" x14ac:dyDescent="0.25">
      <c r="A23" s="27" t="s">
        <v>81</v>
      </c>
      <c r="B23" s="26">
        <v>54.3</v>
      </c>
      <c r="C23" s="10" t="s">
        <v>135</v>
      </c>
      <c r="D23" s="10">
        <v>34</v>
      </c>
      <c r="E23" s="36" t="s">
        <v>93</v>
      </c>
      <c r="F23" s="36" t="s">
        <v>101</v>
      </c>
      <c r="G23" s="36" t="str">
        <f t="shared" si="0"/>
        <v>Лисовский Виктор</v>
      </c>
      <c r="H23" s="36" t="s">
        <v>181</v>
      </c>
      <c r="I23" s="34">
        <v>1964</v>
      </c>
      <c r="J23" s="10">
        <v>11</v>
      </c>
      <c r="K23" s="24">
        <f t="shared" si="1"/>
        <v>70.588235294117652</v>
      </c>
      <c r="L23" s="23">
        <f t="shared" si="2"/>
        <v>520.15435558420347</v>
      </c>
    </row>
    <row r="24" spans="1:12" ht="13.5" customHeight="1" x14ac:dyDescent="0.25">
      <c r="A24" s="27" t="s">
        <v>81</v>
      </c>
      <c r="B24" s="26">
        <v>54.3</v>
      </c>
      <c r="C24" s="10" t="s">
        <v>135</v>
      </c>
      <c r="D24" s="10">
        <v>34</v>
      </c>
      <c r="E24" s="36" t="s">
        <v>102</v>
      </c>
      <c r="F24" s="36" t="s">
        <v>103</v>
      </c>
      <c r="G24" s="36" t="str">
        <f t="shared" si="0"/>
        <v>Тюев Даниил</v>
      </c>
      <c r="H24" s="36" t="s">
        <v>182</v>
      </c>
      <c r="I24" s="34">
        <v>1977</v>
      </c>
      <c r="J24" s="10">
        <v>12</v>
      </c>
      <c r="K24" s="24">
        <f t="shared" si="1"/>
        <v>67.64705882352942</v>
      </c>
      <c r="L24" s="23">
        <f t="shared" si="2"/>
        <v>498.48125743486173</v>
      </c>
    </row>
    <row r="25" spans="1:12" ht="13.5" customHeight="1" x14ac:dyDescent="0.25">
      <c r="A25" s="27" t="s">
        <v>81</v>
      </c>
      <c r="B25" s="26">
        <v>54.3</v>
      </c>
      <c r="C25" s="10" t="s">
        <v>135</v>
      </c>
      <c r="D25" s="10">
        <v>34</v>
      </c>
      <c r="E25" s="36" t="s">
        <v>104</v>
      </c>
      <c r="F25" s="36" t="s">
        <v>105</v>
      </c>
      <c r="G25" s="36" t="str">
        <f t="shared" si="0"/>
        <v>Лавник Игорь</v>
      </c>
      <c r="H25" s="36" t="s">
        <v>183</v>
      </c>
      <c r="I25" s="34">
        <v>1983</v>
      </c>
      <c r="J25" s="10">
        <v>13</v>
      </c>
      <c r="K25" s="24">
        <f t="shared" si="1"/>
        <v>64.705882352941174</v>
      </c>
      <c r="L25" s="23">
        <f t="shared" si="2"/>
        <v>476.80815928551982</v>
      </c>
    </row>
    <row r="26" spans="1:12" ht="13.5" customHeight="1" x14ac:dyDescent="0.25">
      <c r="A26" s="27" t="s">
        <v>81</v>
      </c>
      <c r="B26" s="26">
        <v>54.3</v>
      </c>
      <c r="C26" s="10" t="s">
        <v>135</v>
      </c>
      <c r="D26" s="10">
        <v>34</v>
      </c>
      <c r="E26" s="36" t="s">
        <v>106</v>
      </c>
      <c r="F26" s="36" t="s">
        <v>107</v>
      </c>
      <c r="G26" s="36" t="str">
        <f t="shared" si="0"/>
        <v>Грек Илья</v>
      </c>
      <c r="H26" s="36" t="s">
        <v>184</v>
      </c>
      <c r="I26" s="34">
        <v>1992</v>
      </c>
      <c r="J26" s="10">
        <v>14</v>
      </c>
      <c r="K26" s="24">
        <f t="shared" si="1"/>
        <v>61.764705882352942</v>
      </c>
      <c r="L26" s="23">
        <f t="shared" si="2"/>
        <v>455.13506113617802</v>
      </c>
    </row>
    <row r="27" spans="1:12" ht="13.5" customHeight="1" x14ac:dyDescent="0.25">
      <c r="A27" s="27" t="s">
        <v>81</v>
      </c>
      <c r="B27" s="26">
        <v>54.3</v>
      </c>
      <c r="C27" s="10" t="s">
        <v>135</v>
      </c>
      <c r="D27" s="10">
        <v>34</v>
      </c>
      <c r="E27" s="36" t="s">
        <v>108</v>
      </c>
      <c r="F27" s="36" t="s">
        <v>100</v>
      </c>
      <c r="G27" s="36" t="str">
        <f t="shared" si="0"/>
        <v>Поцелуев Сергей</v>
      </c>
      <c r="H27" s="36" t="s">
        <v>185</v>
      </c>
      <c r="I27" s="34">
        <v>1973</v>
      </c>
      <c r="J27" s="10">
        <v>15</v>
      </c>
      <c r="K27" s="24">
        <f t="shared" si="1"/>
        <v>58.82352941176471</v>
      </c>
      <c r="L27" s="23">
        <f t="shared" si="2"/>
        <v>433.46196298683623</v>
      </c>
    </row>
    <row r="28" spans="1:12" ht="13.5" customHeight="1" x14ac:dyDescent="0.25">
      <c r="A28" s="27" t="s">
        <v>81</v>
      </c>
      <c r="B28" s="26">
        <v>54.3</v>
      </c>
      <c r="C28" s="10" t="s">
        <v>135</v>
      </c>
      <c r="D28" s="10">
        <v>34</v>
      </c>
      <c r="E28" s="36" t="s">
        <v>109</v>
      </c>
      <c r="F28" s="36" t="s">
        <v>94</v>
      </c>
      <c r="G28" s="36" t="str">
        <f t="shared" si="0"/>
        <v>Малалетников Павел</v>
      </c>
      <c r="H28" s="36" t="s">
        <v>186</v>
      </c>
      <c r="I28" s="34">
        <v>1982</v>
      </c>
      <c r="J28" s="10">
        <v>16</v>
      </c>
      <c r="K28" s="24">
        <f t="shared" si="1"/>
        <v>55.882352941176471</v>
      </c>
      <c r="L28" s="23">
        <f t="shared" si="2"/>
        <v>411.78886483749443</v>
      </c>
    </row>
    <row r="29" spans="1:12" ht="13.5" customHeight="1" x14ac:dyDescent="0.25">
      <c r="A29" s="27" t="s">
        <v>81</v>
      </c>
      <c r="B29" s="26">
        <v>54.3</v>
      </c>
      <c r="C29" s="10" t="s">
        <v>135</v>
      </c>
      <c r="D29" s="10">
        <v>34</v>
      </c>
      <c r="E29" s="36" t="s">
        <v>110</v>
      </c>
      <c r="F29" s="36" t="s">
        <v>90</v>
      </c>
      <c r="G29" s="36" t="str">
        <f t="shared" si="0"/>
        <v>Храмов Антон</v>
      </c>
      <c r="H29" s="36" t="s">
        <v>187</v>
      </c>
      <c r="I29" s="34">
        <v>1991</v>
      </c>
      <c r="J29" s="10">
        <v>17</v>
      </c>
      <c r="K29" s="24">
        <f t="shared" si="1"/>
        <v>52.941176470588239</v>
      </c>
      <c r="L29" s="23">
        <f t="shared" si="2"/>
        <v>390.11576668815263</v>
      </c>
    </row>
    <row r="30" spans="1:12" ht="13.5" customHeight="1" x14ac:dyDescent="0.25">
      <c r="A30" s="27" t="s">
        <v>81</v>
      </c>
      <c r="B30" s="26">
        <v>54.3</v>
      </c>
      <c r="C30" s="10" t="s">
        <v>135</v>
      </c>
      <c r="D30" s="10">
        <v>34</v>
      </c>
      <c r="E30" s="36" t="s">
        <v>111</v>
      </c>
      <c r="F30" s="36" t="s">
        <v>112</v>
      </c>
      <c r="G30" s="36" t="str">
        <f t="shared" si="0"/>
        <v>Мурашов Владимир</v>
      </c>
      <c r="H30" s="36" t="s">
        <v>188</v>
      </c>
      <c r="I30" s="34">
        <v>1989</v>
      </c>
      <c r="J30" s="10">
        <v>18</v>
      </c>
      <c r="K30" s="24">
        <f t="shared" si="1"/>
        <v>50</v>
      </c>
      <c r="L30" s="23">
        <f t="shared" si="2"/>
        <v>368.44266853881078</v>
      </c>
    </row>
    <row r="31" spans="1:12" ht="13.5" customHeight="1" x14ac:dyDescent="0.25">
      <c r="A31" s="27" t="s">
        <v>81</v>
      </c>
      <c r="B31" s="26">
        <v>54.3</v>
      </c>
      <c r="C31" s="10" t="s">
        <v>135</v>
      </c>
      <c r="D31" s="10">
        <v>34</v>
      </c>
      <c r="E31" s="36" t="s">
        <v>113</v>
      </c>
      <c r="F31" s="36" t="s">
        <v>112</v>
      </c>
      <c r="G31" s="36" t="str">
        <f t="shared" si="0"/>
        <v>Быков Владимир</v>
      </c>
      <c r="H31" s="36" t="s">
        <v>189</v>
      </c>
      <c r="I31" s="34">
        <v>1977</v>
      </c>
      <c r="J31" s="10">
        <v>19</v>
      </c>
      <c r="K31" s="24">
        <f t="shared" si="1"/>
        <v>47.058823529411761</v>
      </c>
      <c r="L31" s="23">
        <f t="shared" si="2"/>
        <v>346.76957038946892</v>
      </c>
    </row>
    <row r="32" spans="1:12" ht="13.5" customHeight="1" x14ac:dyDescent="0.25">
      <c r="A32" s="27" t="s">
        <v>81</v>
      </c>
      <c r="B32" s="26">
        <v>54.3</v>
      </c>
      <c r="C32" s="10" t="s">
        <v>135</v>
      </c>
      <c r="D32" s="10">
        <v>34</v>
      </c>
      <c r="E32" s="36" t="s">
        <v>68</v>
      </c>
      <c r="F32" s="36" t="s">
        <v>114</v>
      </c>
      <c r="G32" s="36" t="str">
        <f t="shared" si="0"/>
        <v>Михно Борис</v>
      </c>
      <c r="H32" s="36" t="s">
        <v>190</v>
      </c>
      <c r="I32" s="34">
        <v>1982</v>
      </c>
      <c r="J32" s="10">
        <v>20</v>
      </c>
      <c r="K32" s="24">
        <f t="shared" si="1"/>
        <v>44.117647058823529</v>
      </c>
      <c r="L32" s="23">
        <f t="shared" si="2"/>
        <v>325.09647224012718</v>
      </c>
    </row>
    <row r="33" spans="1:12" ht="13.5" customHeight="1" x14ac:dyDescent="0.25">
      <c r="A33" s="27" t="s">
        <v>81</v>
      </c>
      <c r="B33" s="26">
        <v>54.3</v>
      </c>
      <c r="C33" s="10" t="s">
        <v>135</v>
      </c>
      <c r="D33" s="10">
        <v>34</v>
      </c>
      <c r="E33" s="36" t="s">
        <v>115</v>
      </c>
      <c r="F33" s="36" t="s">
        <v>83</v>
      </c>
      <c r="G33" s="36" t="str">
        <f t="shared" si="0"/>
        <v>Иванчик Александр</v>
      </c>
      <c r="H33" s="36" t="s">
        <v>191</v>
      </c>
      <c r="I33" s="34">
        <v>1990</v>
      </c>
      <c r="J33" s="10">
        <v>21</v>
      </c>
      <c r="K33" s="24">
        <f t="shared" si="1"/>
        <v>41.17647058823529</v>
      </c>
      <c r="L33" s="23">
        <f t="shared" si="2"/>
        <v>303.42337409078533</v>
      </c>
    </row>
    <row r="34" spans="1:12" ht="13.5" customHeight="1" x14ac:dyDescent="0.25">
      <c r="A34" s="27" t="s">
        <v>81</v>
      </c>
      <c r="B34" s="26">
        <v>54.3</v>
      </c>
      <c r="C34" s="10" t="s">
        <v>135</v>
      </c>
      <c r="D34" s="10">
        <v>34</v>
      </c>
      <c r="E34" s="36" t="s">
        <v>116</v>
      </c>
      <c r="F34" s="36" t="s">
        <v>83</v>
      </c>
      <c r="G34" s="36" t="str">
        <f t="shared" si="0"/>
        <v>Леверовский Александр</v>
      </c>
      <c r="H34" s="36" t="s">
        <v>192</v>
      </c>
      <c r="I34" s="34">
        <v>1988</v>
      </c>
      <c r="J34" s="10">
        <v>22</v>
      </c>
      <c r="K34" s="24">
        <f t="shared" si="1"/>
        <v>38.235294117647058</v>
      </c>
      <c r="L34" s="23">
        <f t="shared" si="2"/>
        <v>281.75027594144353</v>
      </c>
    </row>
    <row r="35" spans="1:12" ht="13.5" customHeight="1" x14ac:dyDescent="0.25">
      <c r="A35" s="27" t="s">
        <v>81</v>
      </c>
      <c r="B35" s="26">
        <v>54.3</v>
      </c>
      <c r="C35" s="10" t="s">
        <v>135</v>
      </c>
      <c r="D35" s="10">
        <v>34</v>
      </c>
      <c r="E35" s="36" t="s">
        <v>117</v>
      </c>
      <c r="F35" s="36" t="s">
        <v>118</v>
      </c>
      <c r="G35" s="36" t="str">
        <f t="shared" si="0"/>
        <v>Чичин Юрий</v>
      </c>
      <c r="H35" s="36" t="s">
        <v>193</v>
      </c>
      <c r="I35" s="34">
        <v>1979</v>
      </c>
      <c r="J35" s="10">
        <v>23</v>
      </c>
      <c r="K35" s="24">
        <f t="shared" si="1"/>
        <v>35.294117647058826</v>
      </c>
      <c r="L35" s="23">
        <f t="shared" si="2"/>
        <v>260.07717779210174</v>
      </c>
    </row>
    <row r="36" spans="1:12" ht="13.5" customHeight="1" x14ac:dyDescent="0.25">
      <c r="A36" s="27" t="s">
        <v>81</v>
      </c>
      <c r="B36" s="26">
        <v>54.3</v>
      </c>
      <c r="C36" s="10" t="s">
        <v>135</v>
      </c>
      <c r="D36" s="10">
        <v>34</v>
      </c>
      <c r="E36" s="36" t="s">
        <v>119</v>
      </c>
      <c r="F36" s="36" t="s">
        <v>120</v>
      </c>
      <c r="G36" s="36" t="str">
        <f t="shared" si="0"/>
        <v>Бачища Николай</v>
      </c>
      <c r="H36" s="36" t="s">
        <v>194</v>
      </c>
      <c r="I36" s="34">
        <v>1988</v>
      </c>
      <c r="J36" s="10">
        <v>24</v>
      </c>
      <c r="K36" s="24">
        <f t="shared" si="1"/>
        <v>32.35294117647058</v>
      </c>
      <c r="L36" s="23">
        <f t="shared" si="2"/>
        <v>238.40407964275985</v>
      </c>
    </row>
    <row r="37" spans="1:12" ht="13.5" customHeight="1" x14ac:dyDescent="0.25">
      <c r="A37" s="27" t="s">
        <v>81</v>
      </c>
      <c r="B37" s="26">
        <v>54.3</v>
      </c>
      <c r="C37" s="10" t="s">
        <v>135</v>
      </c>
      <c r="D37" s="10">
        <v>34</v>
      </c>
      <c r="E37" s="36" t="s">
        <v>121</v>
      </c>
      <c r="F37" s="36" t="s">
        <v>122</v>
      </c>
      <c r="G37" s="36" t="str">
        <f t="shared" si="0"/>
        <v>Кузьмич Дмитрий</v>
      </c>
      <c r="H37" s="36" t="s">
        <v>195</v>
      </c>
      <c r="I37" s="34">
        <v>1975</v>
      </c>
      <c r="J37" s="10">
        <v>25</v>
      </c>
      <c r="K37" s="24">
        <f t="shared" si="1"/>
        <v>29.411764705882348</v>
      </c>
      <c r="L37" s="23">
        <f t="shared" si="2"/>
        <v>216.73098149341806</v>
      </c>
    </row>
    <row r="38" spans="1:12" ht="13.5" customHeight="1" x14ac:dyDescent="0.25">
      <c r="A38" s="27" t="s">
        <v>81</v>
      </c>
      <c r="B38" s="26">
        <v>54.3</v>
      </c>
      <c r="C38" s="10" t="s">
        <v>135</v>
      </c>
      <c r="D38" s="10">
        <v>34</v>
      </c>
      <c r="E38" s="36" t="s">
        <v>123</v>
      </c>
      <c r="F38" s="36" t="s">
        <v>100</v>
      </c>
      <c r="G38" s="36" t="str">
        <f t="shared" si="0"/>
        <v>Лялеко Сергей</v>
      </c>
      <c r="H38" s="36" t="s">
        <v>196</v>
      </c>
      <c r="I38" s="34">
        <v>1986</v>
      </c>
      <c r="J38" s="10">
        <v>26</v>
      </c>
      <c r="K38" s="24">
        <f t="shared" si="1"/>
        <v>26.470588235294116</v>
      </c>
      <c r="L38" s="23">
        <f t="shared" si="2"/>
        <v>195.05788334407629</v>
      </c>
    </row>
    <row r="39" spans="1:12" ht="13.5" customHeight="1" x14ac:dyDescent="0.25">
      <c r="A39" s="27" t="s">
        <v>81</v>
      </c>
      <c r="B39" s="26">
        <v>54.3</v>
      </c>
      <c r="C39" s="10" t="s">
        <v>135</v>
      </c>
      <c r="D39" s="10">
        <v>34</v>
      </c>
      <c r="E39" s="36" t="s">
        <v>124</v>
      </c>
      <c r="F39" s="36" t="s">
        <v>125</v>
      </c>
      <c r="G39" s="36" t="str">
        <f t="shared" si="0"/>
        <v>Лучкин Олег</v>
      </c>
      <c r="H39" s="36" t="s">
        <v>197</v>
      </c>
      <c r="I39" s="34">
        <v>1983</v>
      </c>
      <c r="J39" s="10">
        <v>27</v>
      </c>
      <c r="K39" s="24">
        <f t="shared" si="1"/>
        <v>23.529411764705884</v>
      </c>
      <c r="L39" s="23">
        <f t="shared" si="2"/>
        <v>173.38478519473449</v>
      </c>
    </row>
    <row r="40" spans="1:12" ht="13.5" customHeight="1" x14ac:dyDescent="0.25">
      <c r="A40" s="27" t="s">
        <v>81</v>
      </c>
      <c r="B40" s="26">
        <v>54.3</v>
      </c>
      <c r="C40" s="10" t="s">
        <v>135</v>
      </c>
      <c r="D40" s="10">
        <v>34</v>
      </c>
      <c r="E40" s="36" t="s">
        <v>126</v>
      </c>
      <c r="F40" s="36" t="s">
        <v>118</v>
      </c>
      <c r="G40" s="36" t="str">
        <f t="shared" si="0"/>
        <v>Занько Юрий</v>
      </c>
      <c r="H40" s="36" t="s">
        <v>198</v>
      </c>
      <c r="I40" s="34">
        <v>1982</v>
      </c>
      <c r="J40" s="10">
        <v>28</v>
      </c>
      <c r="K40" s="24">
        <f t="shared" si="1"/>
        <v>20.588235294117652</v>
      </c>
      <c r="L40" s="23">
        <f t="shared" si="2"/>
        <v>151.71168704539272</v>
      </c>
    </row>
    <row r="41" spans="1:12" ht="13.5" customHeight="1" x14ac:dyDescent="0.25">
      <c r="A41" s="27" t="s">
        <v>81</v>
      </c>
      <c r="B41" s="26">
        <v>54.3</v>
      </c>
      <c r="C41" s="10" t="s">
        <v>135</v>
      </c>
      <c r="D41" s="10">
        <v>34</v>
      </c>
      <c r="E41" s="36" t="s">
        <v>127</v>
      </c>
      <c r="F41" s="36" t="s">
        <v>128</v>
      </c>
      <c r="G41" s="36" t="str">
        <f t="shared" si="0"/>
        <v>Печёнов Георгий</v>
      </c>
      <c r="H41" s="36" t="s">
        <v>199</v>
      </c>
      <c r="I41" s="34">
        <v>1975</v>
      </c>
      <c r="J41" s="10">
        <v>29</v>
      </c>
      <c r="K41" s="24">
        <f t="shared" si="1"/>
        <v>17.64705882352942</v>
      </c>
      <c r="L41" s="23">
        <f t="shared" si="2"/>
        <v>130.03858889605092</v>
      </c>
    </row>
    <row r="42" spans="1:12" ht="13.5" customHeight="1" x14ac:dyDescent="0.25">
      <c r="A42" s="27" t="s">
        <v>81</v>
      </c>
      <c r="B42" s="26">
        <v>54.3</v>
      </c>
      <c r="C42" s="10" t="s">
        <v>135</v>
      </c>
      <c r="D42" s="10">
        <v>34</v>
      </c>
      <c r="E42" s="36" t="s">
        <v>129</v>
      </c>
      <c r="F42" s="36" t="s">
        <v>83</v>
      </c>
      <c r="G42" s="36" t="str">
        <f t="shared" si="0"/>
        <v>Ананич Александр</v>
      </c>
      <c r="H42" s="36" t="s">
        <v>200</v>
      </c>
      <c r="I42" s="34">
        <v>1979</v>
      </c>
      <c r="J42" s="10">
        <v>30</v>
      </c>
      <c r="K42" s="24">
        <f t="shared" si="1"/>
        <v>14.705882352941174</v>
      </c>
      <c r="L42" s="23">
        <f t="shared" si="2"/>
        <v>108.36549074670903</v>
      </c>
    </row>
    <row r="43" spans="1:12" ht="13.5" customHeight="1" x14ac:dyDescent="0.25">
      <c r="A43" s="27" t="s">
        <v>81</v>
      </c>
      <c r="B43" s="26">
        <v>54.3</v>
      </c>
      <c r="C43" s="10" t="s">
        <v>135</v>
      </c>
      <c r="D43" s="10">
        <v>34</v>
      </c>
      <c r="E43" s="36" t="s">
        <v>130</v>
      </c>
      <c r="F43" s="36" t="s">
        <v>85</v>
      </c>
      <c r="G43" s="36" t="str">
        <f t="shared" si="0"/>
        <v>Катонов Василий</v>
      </c>
      <c r="H43" s="36" t="s">
        <v>201</v>
      </c>
      <c r="I43" s="34">
        <v>1985</v>
      </c>
      <c r="J43" s="10">
        <v>31</v>
      </c>
      <c r="K43" s="24">
        <f t="shared" si="1"/>
        <v>11.764705882352942</v>
      </c>
      <c r="L43" s="23">
        <f t="shared" si="2"/>
        <v>86.692392597367245</v>
      </c>
    </row>
    <row r="44" spans="1:12" ht="13.5" customHeight="1" x14ac:dyDescent="0.25">
      <c r="A44" s="27" t="s">
        <v>81</v>
      </c>
      <c r="B44" s="26">
        <v>54.3</v>
      </c>
      <c r="C44" s="10" t="s">
        <v>135</v>
      </c>
      <c r="D44" s="10">
        <v>34</v>
      </c>
      <c r="E44" s="36" t="s">
        <v>131</v>
      </c>
      <c r="F44" s="36" t="s">
        <v>132</v>
      </c>
      <c r="G44" s="36" t="str">
        <f t="shared" si="0"/>
        <v>Медвецкий Денис</v>
      </c>
      <c r="H44" s="36" t="s">
        <v>202</v>
      </c>
      <c r="I44" s="34">
        <v>1986</v>
      </c>
      <c r="J44" s="10">
        <v>32</v>
      </c>
      <c r="K44" s="24">
        <f t="shared" si="1"/>
        <v>8.8235294117647101</v>
      </c>
      <c r="L44" s="23">
        <f t="shared" si="2"/>
        <v>65.019294448025462</v>
      </c>
    </row>
    <row r="45" spans="1:12" ht="13.5" customHeight="1" x14ac:dyDescent="0.25">
      <c r="A45" s="27" t="s">
        <v>81</v>
      </c>
      <c r="B45" s="26">
        <v>54.3</v>
      </c>
      <c r="C45" s="10" t="s">
        <v>135</v>
      </c>
      <c r="D45" s="10">
        <v>34</v>
      </c>
      <c r="E45" s="36" t="s">
        <v>133</v>
      </c>
      <c r="F45" s="36" t="s">
        <v>83</v>
      </c>
      <c r="G45" s="36" t="str">
        <f t="shared" si="0"/>
        <v>Малаховский Александр</v>
      </c>
      <c r="H45" s="36" t="s">
        <v>203</v>
      </c>
      <c r="I45" s="34">
        <v>1985</v>
      </c>
      <c r="J45" s="10">
        <v>33</v>
      </c>
      <c r="K45" s="24">
        <f t="shared" si="1"/>
        <v>5.8823529411764781</v>
      </c>
      <c r="L45" s="23">
        <f t="shared" si="2"/>
        <v>43.34619629868368</v>
      </c>
    </row>
    <row r="46" spans="1:12" ht="13.5" customHeight="1" x14ac:dyDescent="0.25">
      <c r="A46" s="27" t="s">
        <v>136</v>
      </c>
      <c r="B46" s="26">
        <v>113.8</v>
      </c>
      <c r="C46" s="10" t="s">
        <v>49</v>
      </c>
      <c r="D46" s="10">
        <v>5</v>
      </c>
      <c r="E46" s="36" t="s">
        <v>137</v>
      </c>
      <c r="F46" s="36" t="s">
        <v>76</v>
      </c>
      <c r="G46" s="36" t="str">
        <f t="shared" si="0"/>
        <v>Суховерхая Татьяна</v>
      </c>
      <c r="H46" s="36" t="s">
        <v>204</v>
      </c>
      <c r="I46" s="34">
        <v>1986</v>
      </c>
      <c r="J46" s="10">
        <v>1</v>
      </c>
      <c r="K46" s="24">
        <f t="shared" si="1"/>
        <v>100</v>
      </c>
      <c r="L46" s="23">
        <f t="shared" si="2"/>
        <v>1066.7708282475669</v>
      </c>
    </row>
    <row r="47" spans="1:12" ht="13.5" customHeight="1" x14ac:dyDescent="0.25">
      <c r="A47" s="27" t="s">
        <v>136</v>
      </c>
      <c r="B47" s="26">
        <v>113.8</v>
      </c>
      <c r="C47" s="10" t="s">
        <v>135</v>
      </c>
      <c r="D47" s="10">
        <v>25</v>
      </c>
      <c r="E47" s="36" t="s">
        <v>138</v>
      </c>
      <c r="F47" s="36" t="s">
        <v>87</v>
      </c>
      <c r="G47" s="36" t="str">
        <f t="shared" si="0"/>
        <v>Пивень Андрей</v>
      </c>
      <c r="H47" s="36" t="s">
        <v>205</v>
      </c>
      <c r="I47" s="34">
        <v>1992</v>
      </c>
      <c r="J47" s="10">
        <v>1</v>
      </c>
      <c r="K47" s="24">
        <f t="shared" si="1"/>
        <v>100</v>
      </c>
      <c r="L47" s="23">
        <f t="shared" si="2"/>
        <v>1066.7708282475669</v>
      </c>
    </row>
    <row r="48" spans="1:12" ht="13.5" customHeight="1" x14ac:dyDescent="0.25">
      <c r="A48" s="27" t="s">
        <v>136</v>
      </c>
      <c r="B48" s="26">
        <v>113.8</v>
      </c>
      <c r="C48" s="10" t="s">
        <v>135</v>
      </c>
      <c r="D48" s="10">
        <v>25</v>
      </c>
      <c r="E48" s="36" t="s">
        <v>139</v>
      </c>
      <c r="F48" s="36" t="s">
        <v>90</v>
      </c>
      <c r="G48" s="36" t="str">
        <f t="shared" si="0"/>
        <v>Исаев Антон</v>
      </c>
      <c r="H48" s="36" t="s">
        <v>206</v>
      </c>
      <c r="I48" s="34">
        <v>1979</v>
      </c>
      <c r="J48" s="10">
        <v>2</v>
      </c>
      <c r="K48" s="24">
        <f t="shared" ref="K48:K60" si="3">100-((J48-1)/D48)*100</f>
        <v>96</v>
      </c>
      <c r="L48" s="23">
        <f t="shared" ref="L48:L60" si="4">SQRT(B48)*(K48)</f>
        <v>1024.0999951176641</v>
      </c>
    </row>
    <row r="49" spans="1:12" ht="13.5" customHeight="1" x14ac:dyDescent="0.25">
      <c r="A49" s="27" t="s">
        <v>136</v>
      </c>
      <c r="B49" s="26">
        <v>113.8</v>
      </c>
      <c r="C49" s="10" t="s">
        <v>135</v>
      </c>
      <c r="D49" s="10">
        <v>25</v>
      </c>
      <c r="E49" s="36" t="s">
        <v>140</v>
      </c>
      <c r="F49" s="36" t="s">
        <v>92</v>
      </c>
      <c r="G49" s="36" t="str">
        <f t="shared" si="0"/>
        <v>Синица Кирилл</v>
      </c>
      <c r="H49" s="36" t="s">
        <v>207</v>
      </c>
      <c r="I49" s="34">
        <v>1981</v>
      </c>
      <c r="J49" s="10">
        <v>3</v>
      </c>
      <c r="K49" s="24">
        <f t="shared" si="3"/>
        <v>92</v>
      </c>
      <c r="L49" s="23">
        <f t="shared" si="4"/>
        <v>981.42916198776152</v>
      </c>
    </row>
    <row r="50" spans="1:12" ht="13.5" customHeight="1" x14ac:dyDescent="0.25">
      <c r="A50" s="27" t="s">
        <v>136</v>
      </c>
      <c r="B50" s="26">
        <v>113.8</v>
      </c>
      <c r="C50" s="10" t="s">
        <v>135</v>
      </c>
      <c r="D50" s="10">
        <v>25</v>
      </c>
      <c r="E50" s="36" t="s">
        <v>141</v>
      </c>
      <c r="F50" s="36" t="s">
        <v>94</v>
      </c>
      <c r="G50" s="36" t="str">
        <f t="shared" si="0"/>
        <v>Лысенко Павел</v>
      </c>
      <c r="H50" s="36" t="s">
        <v>208</v>
      </c>
      <c r="I50" s="34">
        <v>1966</v>
      </c>
      <c r="J50" s="10">
        <v>4</v>
      </c>
      <c r="K50" s="24">
        <f t="shared" si="3"/>
        <v>88</v>
      </c>
      <c r="L50" s="23">
        <f t="shared" si="4"/>
        <v>938.75832885785883</v>
      </c>
    </row>
    <row r="51" spans="1:12" ht="13.5" customHeight="1" x14ac:dyDescent="0.25">
      <c r="A51" s="27" t="s">
        <v>136</v>
      </c>
      <c r="B51" s="26">
        <v>113.8</v>
      </c>
      <c r="C51" s="10" t="s">
        <v>135</v>
      </c>
      <c r="D51" s="10">
        <v>25</v>
      </c>
      <c r="E51" s="36" t="s">
        <v>142</v>
      </c>
      <c r="F51" s="36" t="s">
        <v>143</v>
      </c>
      <c r="G51" s="36" t="str">
        <f t="shared" si="0"/>
        <v>Борисевич Леонид</v>
      </c>
      <c r="H51" s="36" t="s">
        <v>209</v>
      </c>
      <c r="I51" s="34">
        <v>1969</v>
      </c>
      <c r="J51" s="10">
        <v>5</v>
      </c>
      <c r="K51" s="24">
        <f t="shared" si="3"/>
        <v>84</v>
      </c>
      <c r="L51" s="23">
        <f t="shared" si="4"/>
        <v>896.08749572795614</v>
      </c>
    </row>
    <row r="52" spans="1:12" ht="13.5" customHeight="1" x14ac:dyDescent="0.25">
      <c r="A52" s="27" t="s">
        <v>136</v>
      </c>
      <c r="B52" s="26">
        <v>113.8</v>
      </c>
      <c r="C52" s="10" t="s">
        <v>135</v>
      </c>
      <c r="D52" s="10">
        <v>25</v>
      </c>
      <c r="E52" s="36" t="s">
        <v>144</v>
      </c>
      <c r="F52" s="36" t="s">
        <v>145</v>
      </c>
      <c r="G52" s="36" t="str">
        <f t="shared" si="0"/>
        <v>Подрез Ярослав</v>
      </c>
      <c r="H52" s="36" t="s">
        <v>210</v>
      </c>
      <c r="I52" s="34">
        <v>1996</v>
      </c>
      <c r="J52" s="10">
        <v>6</v>
      </c>
      <c r="K52" s="24">
        <f t="shared" si="3"/>
        <v>80</v>
      </c>
      <c r="L52" s="23">
        <f t="shared" si="4"/>
        <v>853.41666259805356</v>
      </c>
    </row>
    <row r="53" spans="1:12" ht="13.5" customHeight="1" x14ac:dyDescent="0.25">
      <c r="A53" s="27" t="s">
        <v>136</v>
      </c>
      <c r="B53" s="26">
        <v>113.8</v>
      </c>
      <c r="C53" s="10" t="s">
        <v>135</v>
      </c>
      <c r="D53" s="10">
        <v>25</v>
      </c>
      <c r="E53" s="36" t="s">
        <v>146</v>
      </c>
      <c r="F53" s="36" t="s">
        <v>112</v>
      </c>
      <c r="G53" s="36" t="str">
        <f t="shared" si="0"/>
        <v>Селютин Владимир</v>
      </c>
      <c r="H53" s="36" t="s">
        <v>211</v>
      </c>
      <c r="I53" s="34">
        <v>1990</v>
      </c>
      <c r="J53" s="10">
        <v>7</v>
      </c>
      <c r="K53" s="24">
        <f t="shared" si="3"/>
        <v>76</v>
      </c>
      <c r="L53" s="23">
        <f t="shared" si="4"/>
        <v>810.74582946815087</v>
      </c>
    </row>
    <row r="54" spans="1:12" ht="13.5" customHeight="1" x14ac:dyDescent="0.25">
      <c r="A54" s="27" t="s">
        <v>136</v>
      </c>
      <c r="B54" s="26">
        <v>113.8</v>
      </c>
      <c r="C54" s="10" t="s">
        <v>135</v>
      </c>
      <c r="D54" s="10">
        <v>25</v>
      </c>
      <c r="E54" s="36" t="s">
        <v>147</v>
      </c>
      <c r="F54" s="36" t="s">
        <v>98</v>
      </c>
      <c r="G54" s="36" t="str">
        <f t="shared" si="0"/>
        <v>Фенченко Алексей</v>
      </c>
      <c r="H54" s="36" t="s">
        <v>212</v>
      </c>
      <c r="I54" s="34">
        <v>1989</v>
      </c>
      <c r="J54" s="10">
        <v>8</v>
      </c>
      <c r="K54" s="24">
        <f t="shared" si="3"/>
        <v>72</v>
      </c>
      <c r="L54" s="23">
        <f t="shared" si="4"/>
        <v>768.07499633824818</v>
      </c>
    </row>
    <row r="55" spans="1:12" ht="13.5" customHeight="1" x14ac:dyDescent="0.25">
      <c r="A55" s="27" t="s">
        <v>136</v>
      </c>
      <c r="B55" s="26">
        <v>113.8</v>
      </c>
      <c r="C55" s="10" t="s">
        <v>135</v>
      </c>
      <c r="D55" s="10">
        <v>25</v>
      </c>
      <c r="E55" s="36" t="s">
        <v>148</v>
      </c>
      <c r="F55" s="36" t="s">
        <v>149</v>
      </c>
      <c r="G55" s="36" t="str">
        <f t="shared" si="0"/>
        <v>Харитонов Иван</v>
      </c>
      <c r="H55" s="36" t="s">
        <v>213</v>
      </c>
      <c r="I55" s="34">
        <v>1973</v>
      </c>
      <c r="J55" s="10">
        <v>9</v>
      </c>
      <c r="K55" s="24">
        <f t="shared" si="3"/>
        <v>68</v>
      </c>
      <c r="L55" s="23">
        <f t="shared" si="4"/>
        <v>725.40416320834549</v>
      </c>
    </row>
    <row r="56" spans="1:12" ht="13.5" customHeight="1" x14ac:dyDescent="0.25">
      <c r="A56" s="27" t="s">
        <v>136</v>
      </c>
      <c r="B56" s="26">
        <v>113.8</v>
      </c>
      <c r="C56" s="10" t="s">
        <v>135</v>
      </c>
      <c r="D56" s="10">
        <v>25</v>
      </c>
      <c r="E56" s="36" t="s">
        <v>150</v>
      </c>
      <c r="F56" s="36" t="s">
        <v>83</v>
      </c>
      <c r="G56" s="36" t="str">
        <f t="shared" si="0"/>
        <v>Лесковец Александр</v>
      </c>
      <c r="H56" s="36" t="s">
        <v>214</v>
      </c>
      <c r="I56" s="34">
        <v>1990</v>
      </c>
      <c r="J56" s="10">
        <v>10</v>
      </c>
      <c r="K56" s="24">
        <f t="shared" si="3"/>
        <v>64</v>
      </c>
      <c r="L56" s="23">
        <f t="shared" si="4"/>
        <v>682.7333300784428</v>
      </c>
    </row>
    <row r="57" spans="1:12" ht="13.5" customHeight="1" x14ac:dyDescent="0.25">
      <c r="A57" s="27" t="s">
        <v>136</v>
      </c>
      <c r="B57" s="26">
        <v>113.8</v>
      </c>
      <c r="C57" s="10" t="s">
        <v>135</v>
      </c>
      <c r="D57" s="10">
        <v>25</v>
      </c>
      <c r="E57" s="36" t="s">
        <v>151</v>
      </c>
      <c r="F57" s="36" t="s">
        <v>100</v>
      </c>
      <c r="G57" s="36" t="str">
        <f t="shared" si="0"/>
        <v>Нестерович Сергей</v>
      </c>
      <c r="H57" s="36" t="s">
        <v>215</v>
      </c>
      <c r="I57" s="34">
        <v>1994</v>
      </c>
      <c r="J57" s="10">
        <v>11</v>
      </c>
      <c r="K57" s="24">
        <f t="shared" si="3"/>
        <v>60</v>
      </c>
      <c r="L57" s="23">
        <f t="shared" si="4"/>
        <v>640.06249694854012</v>
      </c>
    </row>
    <row r="58" spans="1:12" ht="13.5" customHeight="1" x14ac:dyDescent="0.25">
      <c r="A58" s="27" t="s">
        <v>136</v>
      </c>
      <c r="B58" s="26">
        <v>113.8</v>
      </c>
      <c r="C58" s="10" t="s">
        <v>135</v>
      </c>
      <c r="D58" s="10">
        <v>25</v>
      </c>
      <c r="E58" s="36" t="s">
        <v>152</v>
      </c>
      <c r="F58" s="36" t="s">
        <v>132</v>
      </c>
      <c r="G58" s="36" t="str">
        <f t="shared" si="0"/>
        <v>Сорокин Денис</v>
      </c>
      <c r="H58" s="36" t="s">
        <v>216</v>
      </c>
      <c r="I58" s="34">
        <v>1998</v>
      </c>
      <c r="J58" s="10">
        <v>12</v>
      </c>
      <c r="K58" s="24">
        <f t="shared" si="3"/>
        <v>56</v>
      </c>
      <c r="L58" s="23">
        <f t="shared" si="4"/>
        <v>597.39166381863743</v>
      </c>
    </row>
    <row r="59" spans="1:12" ht="13.5" customHeight="1" x14ac:dyDescent="0.25">
      <c r="A59" s="27" t="s">
        <v>136</v>
      </c>
      <c r="B59" s="26">
        <v>113.8</v>
      </c>
      <c r="C59" s="10" t="s">
        <v>135</v>
      </c>
      <c r="D59" s="10">
        <v>25</v>
      </c>
      <c r="E59" s="36" t="s">
        <v>153</v>
      </c>
      <c r="F59" s="36" t="s">
        <v>132</v>
      </c>
      <c r="G59" s="36" t="str">
        <f t="shared" si="0"/>
        <v>Маркевич Денис</v>
      </c>
      <c r="H59" s="36" t="s">
        <v>217</v>
      </c>
      <c r="I59" s="34">
        <v>1981</v>
      </c>
      <c r="J59" s="10">
        <v>13</v>
      </c>
      <c r="K59" s="24">
        <f t="shared" si="3"/>
        <v>52</v>
      </c>
      <c r="L59" s="23">
        <f t="shared" si="4"/>
        <v>554.72083068873474</v>
      </c>
    </row>
    <row r="60" spans="1:12" ht="13.5" customHeight="1" x14ac:dyDescent="0.25">
      <c r="A60" s="27" t="s">
        <v>136</v>
      </c>
      <c r="B60" s="26">
        <v>113.8</v>
      </c>
      <c r="C60" s="10" t="s">
        <v>135</v>
      </c>
      <c r="D60" s="10">
        <v>25</v>
      </c>
      <c r="E60" s="36" t="s">
        <v>154</v>
      </c>
      <c r="F60" s="36" t="s">
        <v>132</v>
      </c>
      <c r="G60" s="36" t="str">
        <f t="shared" si="0"/>
        <v>Олин Денис</v>
      </c>
      <c r="H60" s="36" t="s">
        <v>218</v>
      </c>
      <c r="I60" s="34">
        <v>1976</v>
      </c>
      <c r="J60" s="10">
        <v>14</v>
      </c>
      <c r="K60" s="24">
        <f t="shared" si="3"/>
        <v>48</v>
      </c>
      <c r="L60" s="23">
        <f t="shared" si="4"/>
        <v>512.04999755883205</v>
      </c>
    </row>
    <row r="61" spans="1:12" ht="13.5" customHeight="1" x14ac:dyDescent="0.25">
      <c r="A61" s="27"/>
      <c r="B61" s="26"/>
      <c r="C61" s="10"/>
      <c r="D61" s="10"/>
      <c r="E61" s="10"/>
      <c r="F61" s="10"/>
      <c r="G61" s="10"/>
      <c r="H61" s="10"/>
      <c r="I61" s="34"/>
      <c r="J61" s="10"/>
      <c r="K61" s="24"/>
      <c r="L61" s="23"/>
    </row>
    <row r="62" spans="1:12" ht="13.5" customHeight="1" x14ac:dyDescent="0.25">
      <c r="A62" s="27"/>
      <c r="B62" s="26"/>
      <c r="C62" s="10"/>
      <c r="D62" s="10"/>
      <c r="E62" s="10"/>
      <c r="F62" s="10"/>
      <c r="G62" s="10"/>
      <c r="H62" s="10"/>
      <c r="I62" s="34"/>
      <c r="J62" s="10"/>
      <c r="K62" s="24"/>
      <c r="L62" s="23"/>
    </row>
    <row r="63" spans="1:12" ht="13.5" customHeight="1" x14ac:dyDescent="0.25">
      <c r="A63" s="27"/>
      <c r="B63" s="26"/>
      <c r="C63" s="10"/>
      <c r="D63" s="10"/>
      <c r="E63" s="10"/>
      <c r="F63" s="10"/>
      <c r="G63" s="10"/>
      <c r="H63" s="10"/>
      <c r="I63" s="34"/>
      <c r="J63" s="10"/>
      <c r="K63" s="24"/>
      <c r="L63" s="23"/>
    </row>
    <row r="64" spans="1:12" ht="13.5" customHeight="1" x14ac:dyDescent="0.25">
      <c r="A64" s="27"/>
      <c r="B64" s="26"/>
      <c r="C64" s="10"/>
      <c r="D64" s="10"/>
      <c r="E64" s="10"/>
      <c r="F64" s="10"/>
      <c r="G64" s="10"/>
      <c r="H64" s="10"/>
      <c r="I64" s="34"/>
      <c r="J64" s="10"/>
      <c r="K64" s="24"/>
      <c r="L64" s="23"/>
    </row>
    <row r="65" spans="1:12" ht="13.5" customHeight="1" x14ac:dyDescent="0.25">
      <c r="A65" s="27"/>
      <c r="B65" s="26"/>
      <c r="C65" s="10"/>
      <c r="D65" s="10"/>
      <c r="E65" s="10"/>
      <c r="F65" s="10"/>
      <c r="G65" s="10"/>
      <c r="H65" s="10"/>
      <c r="I65" s="34"/>
      <c r="J65" s="10"/>
      <c r="K65" s="24"/>
      <c r="L65" s="23"/>
    </row>
    <row r="66" spans="1:12" ht="13.5" customHeight="1" x14ac:dyDescent="0.25">
      <c r="A66" s="27"/>
      <c r="B66" s="26"/>
      <c r="C66" s="10"/>
      <c r="D66" s="10"/>
      <c r="E66" s="10"/>
      <c r="F66" s="10"/>
      <c r="G66" s="10"/>
      <c r="H66" s="10"/>
      <c r="I66" s="34"/>
      <c r="J66" s="10"/>
      <c r="K66" s="24"/>
      <c r="L66" s="23"/>
    </row>
    <row r="67" spans="1:12" ht="13.5" customHeight="1" x14ac:dyDescent="0.25">
      <c r="A67" s="27"/>
      <c r="B67" s="26"/>
      <c r="C67" s="10"/>
      <c r="D67" s="10"/>
      <c r="E67" s="10"/>
      <c r="F67" s="10"/>
      <c r="G67" s="10"/>
      <c r="H67" s="10"/>
      <c r="I67" s="34"/>
      <c r="J67" s="10"/>
      <c r="K67" s="24"/>
      <c r="L67" s="23"/>
    </row>
    <row r="68" spans="1:12" ht="13.5" customHeight="1" x14ac:dyDescent="0.25">
      <c r="A68" s="27"/>
      <c r="B68" s="26"/>
      <c r="C68" s="10"/>
      <c r="D68" s="10"/>
      <c r="E68" s="10"/>
      <c r="F68" s="10"/>
      <c r="G68" s="10"/>
      <c r="H68" s="10"/>
      <c r="I68" s="34"/>
      <c r="J68" s="10"/>
      <c r="K68" s="24"/>
      <c r="L68" s="23"/>
    </row>
    <row r="69" spans="1:12" ht="13.5" customHeight="1" x14ac:dyDescent="0.25">
      <c r="A69" s="27"/>
      <c r="B69" s="26"/>
      <c r="C69" s="10"/>
      <c r="D69" s="10"/>
      <c r="E69" s="10"/>
      <c r="F69" s="10"/>
      <c r="G69" s="10"/>
      <c r="H69" s="10"/>
      <c r="I69" s="34"/>
      <c r="J69" s="10"/>
      <c r="K69" s="24"/>
      <c r="L69" s="23"/>
    </row>
    <row r="70" spans="1:12" ht="13.5" customHeight="1" x14ac:dyDescent="0.25">
      <c r="A70" s="27"/>
      <c r="B70" s="26"/>
      <c r="C70" s="10"/>
      <c r="D70" s="10"/>
      <c r="E70" s="10"/>
      <c r="F70" s="10"/>
      <c r="G70" s="10"/>
      <c r="H70" s="10"/>
      <c r="I70" s="34"/>
      <c r="J70" s="10"/>
      <c r="K70" s="24"/>
      <c r="L70" s="23"/>
    </row>
    <row r="71" spans="1:12" ht="13.5" customHeight="1" x14ac:dyDescent="0.25">
      <c r="A71" s="27"/>
      <c r="B71" s="26"/>
      <c r="C71" s="10"/>
      <c r="D71" s="10"/>
      <c r="E71" s="10"/>
      <c r="F71" s="10"/>
      <c r="G71" s="10"/>
      <c r="H71" s="10"/>
      <c r="I71" s="34"/>
      <c r="J71" s="10"/>
      <c r="K71" s="24"/>
      <c r="L71" s="23"/>
    </row>
    <row r="72" spans="1:12" ht="13.5" customHeight="1" x14ac:dyDescent="0.25">
      <c r="A72" s="27"/>
      <c r="B72" s="26"/>
      <c r="C72" s="10"/>
      <c r="D72" s="10"/>
      <c r="E72" s="10"/>
      <c r="F72" s="10"/>
      <c r="G72" s="10"/>
      <c r="H72" s="10"/>
      <c r="I72" s="34"/>
      <c r="J72" s="10"/>
      <c r="K72" s="24"/>
      <c r="L72" s="23"/>
    </row>
    <row r="73" spans="1:12" ht="13.5" customHeight="1" x14ac:dyDescent="0.25">
      <c r="A73" s="27"/>
      <c r="B73" s="26"/>
      <c r="C73" s="10"/>
      <c r="D73" s="10"/>
      <c r="E73" s="10"/>
      <c r="F73" s="10"/>
      <c r="G73" s="10"/>
      <c r="H73" s="10"/>
      <c r="I73" s="34"/>
      <c r="J73" s="10"/>
      <c r="K73" s="24"/>
      <c r="L73" s="23"/>
    </row>
    <row r="74" spans="1:12" ht="13.5" customHeight="1" x14ac:dyDescent="0.25">
      <c r="A74" s="27"/>
      <c r="B74" s="26"/>
      <c r="C74" s="10"/>
      <c r="D74" s="10"/>
      <c r="E74" s="10"/>
      <c r="F74" s="10"/>
      <c r="G74" s="10"/>
      <c r="H74" s="10"/>
      <c r="I74" s="34"/>
      <c r="J74" s="10"/>
      <c r="K74" s="24"/>
      <c r="L74" s="23"/>
    </row>
    <row r="75" spans="1:12" ht="13.5" customHeight="1" x14ac:dyDescent="0.25">
      <c r="A75" s="27"/>
      <c r="B75" s="26"/>
      <c r="C75" s="10"/>
      <c r="D75" s="10"/>
      <c r="E75" s="10"/>
      <c r="F75" s="10"/>
      <c r="G75" s="10"/>
      <c r="H75" s="10"/>
      <c r="I75" s="34"/>
      <c r="J75" s="10"/>
      <c r="K75" s="24"/>
      <c r="L75" s="23"/>
    </row>
    <row r="76" spans="1:12" ht="13.5" customHeight="1" x14ac:dyDescent="0.25">
      <c r="A76" s="27"/>
      <c r="B76" s="26"/>
      <c r="C76" s="10"/>
      <c r="D76" s="10"/>
      <c r="E76" s="10"/>
      <c r="F76" s="10"/>
      <c r="G76" s="10"/>
      <c r="H76" s="10"/>
      <c r="I76" s="34"/>
      <c r="J76" s="10"/>
      <c r="K76" s="24"/>
      <c r="L76" s="23"/>
    </row>
    <row r="77" spans="1:12" ht="13.5" customHeight="1" x14ac:dyDescent="0.25">
      <c r="A77" s="27"/>
      <c r="B77" s="26"/>
      <c r="C77" s="10"/>
      <c r="D77" s="10"/>
      <c r="E77" s="10"/>
      <c r="F77" s="10"/>
      <c r="G77" s="10"/>
      <c r="H77" s="10"/>
      <c r="I77" s="34"/>
      <c r="J77" s="10"/>
      <c r="K77" s="24"/>
      <c r="L77" s="23"/>
    </row>
    <row r="78" spans="1:12" ht="13.5" customHeight="1" x14ac:dyDescent="0.25">
      <c r="A78" s="27"/>
      <c r="B78" s="26"/>
      <c r="C78" s="10"/>
      <c r="D78" s="10"/>
      <c r="E78" s="10"/>
      <c r="F78" s="10"/>
      <c r="G78" s="10"/>
      <c r="H78" s="10"/>
      <c r="I78" s="34"/>
      <c r="J78" s="10"/>
      <c r="K78" s="24"/>
      <c r="L78" s="23"/>
    </row>
    <row r="79" spans="1:12" ht="13.5" customHeight="1" x14ac:dyDescent="0.25">
      <c r="A79" s="27"/>
      <c r="B79" s="26"/>
      <c r="C79" s="10"/>
      <c r="D79" s="10"/>
      <c r="E79" s="10"/>
      <c r="F79" s="10"/>
      <c r="G79" s="10"/>
      <c r="H79" s="10"/>
      <c r="I79" s="34"/>
      <c r="J79" s="10"/>
      <c r="K79" s="24"/>
      <c r="L79" s="23"/>
    </row>
    <row r="80" spans="1:12" ht="13.5" customHeight="1" x14ac:dyDescent="0.25">
      <c r="A80" s="27"/>
      <c r="B80" s="26"/>
      <c r="C80" s="10"/>
      <c r="D80" s="10"/>
      <c r="E80" s="10"/>
      <c r="F80" s="10"/>
      <c r="G80" s="10"/>
      <c r="H80" s="10"/>
      <c r="I80" s="34"/>
      <c r="J80" s="10"/>
      <c r="K80" s="24"/>
      <c r="L80" s="23"/>
    </row>
    <row r="81" spans="1:12" ht="13.5" customHeight="1" x14ac:dyDescent="0.25">
      <c r="A81" s="27"/>
      <c r="B81" s="26"/>
      <c r="C81" s="10"/>
      <c r="D81" s="10"/>
      <c r="E81" s="10"/>
      <c r="F81" s="10"/>
      <c r="G81" s="10"/>
      <c r="H81" s="10"/>
      <c r="I81" s="34"/>
      <c r="J81" s="10"/>
      <c r="K81" s="24"/>
      <c r="L81" s="23"/>
    </row>
    <row r="82" spans="1:12" ht="13.5" customHeight="1" x14ac:dyDescent="0.25">
      <c r="A82" s="27"/>
      <c r="B82" s="26"/>
      <c r="C82" s="10"/>
      <c r="D82" s="10"/>
      <c r="E82" s="10"/>
      <c r="F82" s="10"/>
      <c r="G82" s="10"/>
      <c r="H82" s="10"/>
      <c r="I82" s="34"/>
      <c r="J82" s="10"/>
      <c r="K82" s="24"/>
      <c r="L82" s="23"/>
    </row>
    <row r="83" spans="1:12" ht="13.5" customHeight="1" x14ac:dyDescent="0.25">
      <c r="A83" s="27"/>
      <c r="B83" s="26"/>
      <c r="C83" s="10"/>
      <c r="D83" s="10"/>
      <c r="E83" s="10"/>
      <c r="F83" s="10"/>
      <c r="G83" s="10"/>
      <c r="H83" s="10"/>
      <c r="I83" s="34"/>
      <c r="J83" s="10"/>
      <c r="K83" s="24"/>
      <c r="L83" s="23"/>
    </row>
    <row r="84" spans="1:12" ht="13.5" customHeight="1" x14ac:dyDescent="0.25">
      <c r="A84" s="27"/>
      <c r="B84" s="26"/>
      <c r="C84" s="10"/>
      <c r="D84" s="10"/>
      <c r="E84" s="10"/>
      <c r="F84" s="10"/>
      <c r="G84" s="10"/>
      <c r="H84" s="10"/>
      <c r="I84" s="34"/>
      <c r="J84" s="10"/>
      <c r="K84" s="24"/>
      <c r="L84" s="23"/>
    </row>
    <row r="85" spans="1:12" ht="13.5" customHeight="1" x14ac:dyDescent="0.25">
      <c r="A85" s="27"/>
      <c r="B85" s="26"/>
      <c r="C85" s="10"/>
      <c r="D85" s="10"/>
      <c r="E85" s="10"/>
      <c r="F85" s="10"/>
      <c r="G85" s="10"/>
      <c r="H85" s="10"/>
      <c r="I85" s="34"/>
      <c r="J85" s="10"/>
      <c r="K85" s="24"/>
      <c r="L85" s="23"/>
    </row>
    <row r="86" spans="1:12" ht="13.5" customHeight="1" x14ac:dyDescent="0.25">
      <c r="A86" s="27"/>
      <c r="B86" s="26"/>
      <c r="C86" s="10"/>
      <c r="D86" s="10"/>
      <c r="E86" s="10"/>
      <c r="F86" s="10"/>
      <c r="G86" s="10"/>
      <c r="H86" s="10"/>
      <c r="I86" s="34"/>
      <c r="J86" s="10"/>
      <c r="K86" s="24"/>
      <c r="L86" s="23"/>
    </row>
    <row r="87" spans="1:12" ht="13.5" customHeight="1" x14ac:dyDescent="0.25">
      <c r="A87" s="27"/>
      <c r="B87" s="26"/>
      <c r="C87" s="10"/>
      <c r="D87" s="10"/>
      <c r="E87" s="10"/>
      <c r="F87" s="10"/>
      <c r="G87" s="10"/>
      <c r="H87" s="10"/>
      <c r="I87" s="34"/>
      <c r="J87" s="10"/>
      <c r="K87" s="24"/>
      <c r="L87" s="23"/>
    </row>
    <row r="88" spans="1:12" ht="13.5" customHeight="1" x14ac:dyDescent="0.25">
      <c r="A88" s="27"/>
      <c r="B88" s="26"/>
      <c r="C88" s="10"/>
      <c r="D88" s="10"/>
      <c r="E88" s="10"/>
      <c r="F88" s="10"/>
      <c r="G88" s="10"/>
      <c r="H88" s="10"/>
      <c r="I88" s="34"/>
      <c r="J88" s="10"/>
      <c r="K88" s="24"/>
      <c r="L88" s="23"/>
    </row>
    <row r="89" spans="1:12" ht="13.5" customHeight="1" x14ac:dyDescent="0.25">
      <c r="A89" s="27"/>
      <c r="B89" s="26"/>
      <c r="C89" s="10"/>
      <c r="D89" s="10"/>
      <c r="E89" s="10"/>
      <c r="F89" s="10"/>
      <c r="G89" s="10"/>
      <c r="H89" s="10"/>
      <c r="I89" s="34"/>
      <c r="J89" s="10"/>
      <c r="K89" s="24"/>
      <c r="L89" s="23"/>
    </row>
    <row r="90" spans="1:12" ht="13.5" customHeight="1" x14ac:dyDescent="0.25">
      <c r="A90" s="27"/>
      <c r="B90" s="26"/>
      <c r="C90" s="10"/>
      <c r="D90" s="10"/>
      <c r="E90" s="10"/>
      <c r="F90" s="10"/>
      <c r="G90" s="10"/>
      <c r="H90" s="10"/>
      <c r="I90" s="34"/>
      <c r="J90" s="10"/>
      <c r="K90" s="24"/>
      <c r="L90" s="23"/>
    </row>
    <row r="91" spans="1:12" ht="13.5" customHeight="1" x14ac:dyDescent="0.25">
      <c r="A91" s="27"/>
      <c r="B91" s="26"/>
      <c r="C91" s="10"/>
      <c r="D91" s="10"/>
      <c r="E91" s="10"/>
      <c r="F91" s="10"/>
      <c r="G91" s="10"/>
      <c r="H91" s="10"/>
      <c r="I91" s="34"/>
      <c r="J91" s="10"/>
      <c r="K91" s="24"/>
      <c r="L91" s="23"/>
    </row>
    <row r="92" spans="1:12" ht="13.5" customHeight="1" x14ac:dyDescent="0.25">
      <c r="A92" s="27"/>
      <c r="B92" s="26"/>
      <c r="C92" s="10"/>
      <c r="D92" s="10"/>
      <c r="E92" s="10"/>
      <c r="F92" s="10"/>
      <c r="G92" s="10"/>
      <c r="H92" s="10"/>
      <c r="I92" s="34"/>
      <c r="J92" s="10"/>
      <c r="K92" s="24"/>
      <c r="L92" s="23"/>
    </row>
    <row r="93" spans="1:12" ht="13.5" customHeight="1" x14ac:dyDescent="0.25">
      <c r="A93" s="27"/>
      <c r="B93" s="26"/>
      <c r="C93" s="10"/>
      <c r="D93" s="10"/>
      <c r="E93" s="10"/>
      <c r="F93" s="10"/>
      <c r="G93" s="10"/>
      <c r="H93" s="10"/>
      <c r="I93" s="34"/>
      <c r="J93" s="10"/>
      <c r="K93" s="24"/>
      <c r="L93" s="23"/>
    </row>
    <row r="94" spans="1:12" ht="13.5" customHeight="1" x14ac:dyDescent="0.25">
      <c r="A94" s="27"/>
      <c r="B94" s="26"/>
      <c r="C94" s="10"/>
      <c r="D94" s="10"/>
      <c r="E94" s="10"/>
      <c r="F94" s="10"/>
      <c r="G94" s="10"/>
      <c r="H94" s="10"/>
      <c r="I94" s="34"/>
      <c r="J94" s="10"/>
      <c r="K94" s="24"/>
      <c r="L94" s="23"/>
    </row>
    <row r="95" spans="1:12" ht="13.5" customHeight="1" x14ac:dyDescent="0.25">
      <c r="A95" s="27"/>
      <c r="B95" s="26"/>
      <c r="C95" s="10"/>
      <c r="D95" s="10"/>
      <c r="E95" s="10"/>
      <c r="F95" s="10"/>
      <c r="G95" s="10"/>
      <c r="H95" s="10"/>
      <c r="I95" s="34"/>
      <c r="J95" s="10"/>
      <c r="K95" s="24"/>
      <c r="L95" s="23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/>
  </sheetViews>
  <sheetFormatPr defaultRowHeight="15" x14ac:dyDescent="0.25"/>
  <cols>
    <col min="1" max="1" width="42.7109375" customWidth="1"/>
    <col min="2" max="2" width="25.85546875" style="16" customWidth="1"/>
    <col min="3" max="3" width="24.7109375" style="16" bestFit="1" customWidth="1"/>
    <col min="4" max="4" width="7.42578125" style="16" customWidth="1"/>
    <col min="5" max="5" width="12" style="16" bestFit="1" customWidth="1"/>
    <col min="6" max="6" width="9.140625" style="16"/>
  </cols>
  <sheetData>
    <row r="1" spans="1:5" x14ac:dyDescent="0.25">
      <c r="A1" s="38" t="s">
        <v>46</v>
      </c>
      <c r="B1" s="24" t="s">
        <v>219</v>
      </c>
    </row>
    <row r="3" spans="1:5" x14ac:dyDescent="0.25">
      <c r="A3" s="38" t="s">
        <v>220</v>
      </c>
      <c r="B3" s="39" t="s">
        <v>221</v>
      </c>
      <c r="C3" s="24"/>
      <c r="D3" s="24"/>
      <c r="E3" s="24"/>
    </row>
    <row r="4" spans="1:5" x14ac:dyDescent="0.25">
      <c r="A4" s="38" t="s">
        <v>155</v>
      </c>
      <c r="B4" s="24" t="s">
        <v>136</v>
      </c>
      <c r="C4" s="24" t="s">
        <v>81</v>
      </c>
      <c r="D4" s="24" t="s">
        <v>156</v>
      </c>
      <c r="E4" s="24" t="s">
        <v>157</v>
      </c>
    </row>
    <row r="5" spans="1:5" x14ac:dyDescent="0.25">
      <c r="A5" s="41" t="s">
        <v>200</v>
      </c>
      <c r="B5" s="24"/>
      <c r="C5" s="24">
        <v>108.36549074670903</v>
      </c>
      <c r="D5" s="42"/>
      <c r="E5" s="23">
        <v>108.36549074670903</v>
      </c>
    </row>
    <row r="6" spans="1:5" x14ac:dyDescent="0.25">
      <c r="A6" s="41" t="s">
        <v>169</v>
      </c>
      <c r="B6" s="24"/>
      <c r="C6" s="24">
        <v>263.1733346705791</v>
      </c>
      <c r="D6" s="42"/>
      <c r="E6" s="23">
        <v>263.1733346705791</v>
      </c>
    </row>
    <row r="7" spans="1:5" x14ac:dyDescent="0.25">
      <c r="A7" s="41" t="s">
        <v>176</v>
      </c>
      <c r="B7" s="24"/>
      <c r="C7" s="24">
        <v>628.51984633091251</v>
      </c>
      <c r="D7" s="42"/>
      <c r="E7" s="23">
        <v>628.51984633091251</v>
      </c>
    </row>
    <row r="8" spans="1:5" x14ac:dyDescent="0.25">
      <c r="A8" s="41" t="s">
        <v>194</v>
      </c>
      <c r="B8" s="24"/>
      <c r="C8" s="24">
        <v>238.40407964275985</v>
      </c>
      <c r="D8" s="42"/>
      <c r="E8" s="23">
        <v>238.40407964275985</v>
      </c>
    </row>
    <row r="9" spans="1:5" x14ac:dyDescent="0.25">
      <c r="A9" s="41" t="s">
        <v>161</v>
      </c>
      <c r="B9" s="24"/>
      <c r="C9" s="24">
        <v>684.25067014350577</v>
      </c>
      <c r="D9" s="42"/>
      <c r="E9" s="23">
        <v>684.25067014350577</v>
      </c>
    </row>
    <row r="10" spans="1:5" x14ac:dyDescent="0.25">
      <c r="A10" s="41" t="s">
        <v>173</v>
      </c>
      <c r="B10" s="24"/>
      <c r="C10" s="24">
        <v>693.53914077893796</v>
      </c>
      <c r="D10" s="42"/>
      <c r="E10" s="23">
        <v>693.53914077893796</v>
      </c>
    </row>
    <row r="11" spans="1:5" x14ac:dyDescent="0.25">
      <c r="A11" s="41" t="s">
        <v>209</v>
      </c>
      <c r="B11" s="24">
        <v>896.08749572795614</v>
      </c>
      <c r="C11" s="24"/>
      <c r="D11" s="42"/>
      <c r="E11" s="23">
        <v>896.08749572795614</v>
      </c>
    </row>
    <row r="12" spans="1:5" x14ac:dyDescent="0.25">
      <c r="A12" s="41" t="s">
        <v>189</v>
      </c>
      <c r="B12" s="24"/>
      <c r="C12" s="24">
        <v>346.76957038946892</v>
      </c>
      <c r="D12" s="42"/>
      <c r="E12" s="23">
        <v>346.76957038946892</v>
      </c>
    </row>
    <row r="13" spans="1:5" x14ac:dyDescent="0.25">
      <c r="A13" s="41" t="s">
        <v>184</v>
      </c>
      <c r="B13" s="24"/>
      <c r="C13" s="24">
        <v>455.13506113617802</v>
      </c>
      <c r="D13" s="42"/>
      <c r="E13" s="23">
        <v>455.13506113617802</v>
      </c>
    </row>
    <row r="14" spans="1:5" x14ac:dyDescent="0.25">
      <c r="A14" s="41" t="s">
        <v>171</v>
      </c>
      <c r="B14" s="24"/>
      <c r="C14" s="24">
        <v>736.88533707762156</v>
      </c>
      <c r="D14" s="42"/>
      <c r="E14" s="23">
        <v>736.88533707762156</v>
      </c>
    </row>
    <row r="15" spans="1:5" x14ac:dyDescent="0.25">
      <c r="A15" s="41" t="s">
        <v>198</v>
      </c>
      <c r="B15" s="24"/>
      <c r="C15" s="24">
        <v>151.71168704539272</v>
      </c>
      <c r="D15" s="42"/>
      <c r="E15" s="23">
        <v>151.71168704539272</v>
      </c>
    </row>
    <row r="16" spans="1:5" x14ac:dyDescent="0.25">
      <c r="A16" s="41" t="s">
        <v>191</v>
      </c>
      <c r="B16" s="24"/>
      <c r="C16" s="24">
        <v>303.42337409078533</v>
      </c>
      <c r="D16" s="42"/>
      <c r="E16" s="23">
        <v>303.42337409078533</v>
      </c>
    </row>
    <row r="17" spans="1:5" x14ac:dyDescent="0.25">
      <c r="A17" s="41" t="s">
        <v>206</v>
      </c>
      <c r="B17" s="24">
        <v>1024.0999951176641</v>
      </c>
      <c r="C17" s="24"/>
      <c r="D17" s="42"/>
      <c r="E17" s="23">
        <v>1024.0999951176641</v>
      </c>
    </row>
    <row r="18" spans="1:5" x14ac:dyDescent="0.25">
      <c r="A18" s="41" t="s">
        <v>201</v>
      </c>
      <c r="B18" s="24"/>
      <c r="C18" s="24">
        <v>86.692392597367245</v>
      </c>
      <c r="D18" s="42"/>
      <c r="E18" s="23">
        <v>86.692392597367245</v>
      </c>
    </row>
    <row r="19" spans="1:5" x14ac:dyDescent="0.25">
      <c r="A19" s="41" t="s">
        <v>167</v>
      </c>
      <c r="B19" s="24"/>
      <c r="C19" s="24">
        <v>368.44266853881078</v>
      </c>
      <c r="D19" s="42"/>
      <c r="E19" s="23">
        <v>368.44266853881078</v>
      </c>
    </row>
    <row r="20" spans="1:5" x14ac:dyDescent="0.25">
      <c r="A20" s="41" t="s">
        <v>178</v>
      </c>
      <c r="B20" s="24"/>
      <c r="C20" s="24">
        <v>585.17365003222881</v>
      </c>
      <c r="D20" s="42"/>
      <c r="E20" s="23">
        <v>585.17365003222881</v>
      </c>
    </row>
    <row r="21" spans="1:5" x14ac:dyDescent="0.25">
      <c r="A21" s="41" t="s">
        <v>179</v>
      </c>
      <c r="B21" s="24"/>
      <c r="C21" s="24">
        <v>563.50055188288707</v>
      </c>
      <c r="D21" s="42"/>
      <c r="E21" s="23">
        <v>563.50055188288707</v>
      </c>
    </row>
    <row r="22" spans="1:5" x14ac:dyDescent="0.25">
      <c r="A22" s="41" t="s">
        <v>195</v>
      </c>
      <c r="B22" s="24"/>
      <c r="C22" s="24">
        <v>216.73098149341806</v>
      </c>
      <c r="D22" s="42"/>
      <c r="E22" s="23">
        <v>216.73098149341806</v>
      </c>
    </row>
    <row r="23" spans="1:5" x14ac:dyDescent="0.25">
      <c r="A23" s="41" t="s">
        <v>163</v>
      </c>
      <c r="B23" s="24"/>
      <c r="C23" s="24">
        <v>578.98133627527409</v>
      </c>
      <c r="D23" s="42"/>
      <c r="E23" s="23">
        <v>578.98133627527409</v>
      </c>
    </row>
    <row r="24" spans="1:5" x14ac:dyDescent="0.25">
      <c r="A24" s="41" t="s">
        <v>183</v>
      </c>
      <c r="B24" s="24"/>
      <c r="C24" s="24">
        <v>476.80815928551982</v>
      </c>
      <c r="D24" s="42"/>
      <c r="E24" s="23">
        <v>476.80815928551982</v>
      </c>
    </row>
    <row r="25" spans="1:5" x14ac:dyDescent="0.25">
      <c r="A25" s="41" t="s">
        <v>192</v>
      </c>
      <c r="B25" s="24"/>
      <c r="C25" s="24">
        <v>281.75027594144353</v>
      </c>
      <c r="D25" s="42"/>
      <c r="E25" s="23">
        <v>281.75027594144353</v>
      </c>
    </row>
    <row r="26" spans="1:5" x14ac:dyDescent="0.25">
      <c r="A26" s="41" t="s">
        <v>214</v>
      </c>
      <c r="B26" s="24">
        <v>682.7333300784428</v>
      </c>
      <c r="C26" s="24"/>
      <c r="D26" s="42"/>
      <c r="E26" s="23">
        <v>682.7333300784428</v>
      </c>
    </row>
    <row r="27" spans="1:5" x14ac:dyDescent="0.25">
      <c r="A27" s="41" t="s">
        <v>181</v>
      </c>
      <c r="B27" s="24"/>
      <c r="C27" s="24">
        <v>520.15435558420347</v>
      </c>
      <c r="D27" s="42"/>
      <c r="E27" s="23">
        <v>520.15435558420347</v>
      </c>
    </row>
    <row r="28" spans="1:5" x14ac:dyDescent="0.25">
      <c r="A28" s="41" t="s">
        <v>177</v>
      </c>
      <c r="B28" s="24"/>
      <c r="C28" s="24">
        <v>606.84674818157066</v>
      </c>
      <c r="D28" s="42"/>
      <c r="E28" s="23">
        <v>606.84674818157066</v>
      </c>
    </row>
    <row r="29" spans="1:5" x14ac:dyDescent="0.25">
      <c r="A29" s="41" t="s">
        <v>170</v>
      </c>
      <c r="B29" s="24"/>
      <c r="C29" s="24">
        <v>210.53866773646328</v>
      </c>
      <c r="D29" s="42"/>
      <c r="E29" s="23">
        <v>210.53866773646328</v>
      </c>
    </row>
    <row r="30" spans="1:5" x14ac:dyDescent="0.25">
      <c r="A30" s="41" t="s">
        <v>197</v>
      </c>
      <c r="B30" s="24"/>
      <c r="C30" s="24">
        <v>173.38478519473449</v>
      </c>
      <c r="D30" s="42"/>
      <c r="E30" s="23">
        <v>173.38478519473449</v>
      </c>
    </row>
    <row r="31" spans="1:5" x14ac:dyDescent="0.25">
      <c r="A31" s="41" t="s">
        <v>208</v>
      </c>
      <c r="B31" s="24">
        <v>938.75832885785883</v>
      </c>
      <c r="C31" s="24"/>
      <c r="D31" s="42"/>
      <c r="E31" s="23">
        <v>938.75832885785883</v>
      </c>
    </row>
    <row r="32" spans="1:5" x14ac:dyDescent="0.25">
      <c r="A32" s="41" t="s">
        <v>196</v>
      </c>
      <c r="B32" s="24"/>
      <c r="C32" s="24">
        <v>195.05788334407629</v>
      </c>
      <c r="D32" s="42"/>
      <c r="E32" s="23">
        <v>195.05788334407629</v>
      </c>
    </row>
    <row r="33" spans="1:5" x14ac:dyDescent="0.25">
      <c r="A33" s="41" t="s">
        <v>186</v>
      </c>
      <c r="B33" s="24"/>
      <c r="C33" s="24">
        <v>411.78886483749443</v>
      </c>
      <c r="D33" s="42"/>
      <c r="E33" s="23">
        <v>411.78886483749443</v>
      </c>
    </row>
    <row r="34" spans="1:5" x14ac:dyDescent="0.25">
      <c r="A34" s="41" t="s">
        <v>203</v>
      </c>
      <c r="B34" s="24"/>
      <c r="C34" s="24">
        <v>43.34619629868368</v>
      </c>
      <c r="D34" s="42"/>
      <c r="E34" s="23">
        <v>43.34619629868368</v>
      </c>
    </row>
    <row r="35" spans="1:5" x14ac:dyDescent="0.25">
      <c r="A35" s="41" t="s">
        <v>217</v>
      </c>
      <c r="B35" s="24">
        <v>554.72083068873474</v>
      </c>
      <c r="C35" s="24"/>
      <c r="D35" s="42"/>
      <c r="E35" s="23">
        <v>554.72083068873474</v>
      </c>
    </row>
    <row r="36" spans="1:5" x14ac:dyDescent="0.25">
      <c r="A36" s="41" t="s">
        <v>202</v>
      </c>
      <c r="B36" s="24"/>
      <c r="C36" s="24">
        <v>65.019294448025462</v>
      </c>
      <c r="D36" s="42"/>
      <c r="E36" s="23">
        <v>65.019294448025462</v>
      </c>
    </row>
    <row r="37" spans="1:5" x14ac:dyDescent="0.25">
      <c r="A37" s="41" t="s">
        <v>164</v>
      </c>
      <c r="B37" s="24"/>
      <c r="C37" s="24">
        <v>526.3466693411583</v>
      </c>
      <c r="D37" s="42"/>
      <c r="E37" s="23">
        <v>526.3466693411583</v>
      </c>
    </row>
    <row r="38" spans="1:5" x14ac:dyDescent="0.25">
      <c r="A38" s="41" t="s">
        <v>190</v>
      </c>
      <c r="B38" s="24"/>
      <c r="C38" s="24">
        <v>325.09647224012718</v>
      </c>
      <c r="D38" s="42"/>
      <c r="E38" s="23">
        <v>325.09647224012718</v>
      </c>
    </row>
    <row r="39" spans="1:5" x14ac:dyDescent="0.25">
      <c r="A39" s="41" t="s">
        <v>188</v>
      </c>
      <c r="B39" s="24"/>
      <c r="C39" s="24">
        <v>368.44266853881078</v>
      </c>
      <c r="D39" s="42"/>
      <c r="E39" s="23">
        <v>368.44266853881078</v>
      </c>
    </row>
    <row r="40" spans="1:5" x14ac:dyDescent="0.25">
      <c r="A40" s="41" t="s">
        <v>172</v>
      </c>
      <c r="B40" s="24"/>
      <c r="C40" s="24">
        <v>715.21223892827982</v>
      </c>
      <c r="D40" s="42"/>
      <c r="E40" s="23">
        <v>715.21223892827982</v>
      </c>
    </row>
    <row r="41" spans="1:5" x14ac:dyDescent="0.25">
      <c r="A41" s="41" t="s">
        <v>215</v>
      </c>
      <c r="B41" s="24">
        <v>640.06249694854012</v>
      </c>
      <c r="C41" s="24"/>
      <c r="D41" s="42"/>
      <c r="E41" s="23">
        <v>640.06249694854012</v>
      </c>
    </row>
    <row r="42" spans="1:5" x14ac:dyDescent="0.25">
      <c r="A42" s="41" t="s">
        <v>162</v>
      </c>
      <c r="B42" s="24"/>
      <c r="C42" s="24">
        <v>631.61600320938999</v>
      </c>
      <c r="D42" s="42"/>
      <c r="E42" s="23">
        <v>631.61600320938999</v>
      </c>
    </row>
    <row r="43" spans="1:5" x14ac:dyDescent="0.25">
      <c r="A43" s="41" t="s">
        <v>218</v>
      </c>
      <c r="B43" s="24">
        <v>512.04999755883205</v>
      </c>
      <c r="C43" s="24"/>
      <c r="D43" s="42"/>
      <c r="E43" s="23">
        <v>512.04999755883205</v>
      </c>
    </row>
    <row r="44" spans="1:5" x14ac:dyDescent="0.25">
      <c r="A44" s="41" t="s">
        <v>199</v>
      </c>
      <c r="B44" s="24"/>
      <c r="C44" s="24">
        <v>130.03858889605092</v>
      </c>
      <c r="D44" s="42"/>
      <c r="E44" s="23">
        <v>130.03858889605092</v>
      </c>
    </row>
    <row r="45" spans="1:5" x14ac:dyDescent="0.25">
      <c r="A45" s="41" t="s">
        <v>205</v>
      </c>
      <c r="B45" s="24">
        <v>1066.7708282475669</v>
      </c>
      <c r="C45" s="24"/>
      <c r="D45" s="42"/>
      <c r="E45" s="23">
        <v>1066.7708282475669</v>
      </c>
    </row>
    <row r="46" spans="1:5" x14ac:dyDescent="0.25">
      <c r="A46" s="41" t="s">
        <v>210</v>
      </c>
      <c r="B46" s="24">
        <v>853.41666259805356</v>
      </c>
      <c r="C46" s="24"/>
      <c r="D46" s="42"/>
      <c r="E46" s="23">
        <v>853.41666259805356</v>
      </c>
    </row>
    <row r="47" spans="1:5" x14ac:dyDescent="0.25">
      <c r="A47" s="41" t="s">
        <v>185</v>
      </c>
      <c r="B47" s="24"/>
      <c r="C47" s="24">
        <v>433.46196298683623</v>
      </c>
      <c r="D47" s="42"/>
      <c r="E47" s="23">
        <v>433.46196298683623</v>
      </c>
    </row>
    <row r="48" spans="1:5" x14ac:dyDescent="0.25">
      <c r="A48" s="41" t="s">
        <v>165</v>
      </c>
      <c r="B48" s="24"/>
      <c r="C48" s="24">
        <v>473.71200240704235</v>
      </c>
      <c r="D48" s="42"/>
      <c r="E48" s="23">
        <v>473.71200240704235</v>
      </c>
    </row>
    <row r="49" spans="1:5" x14ac:dyDescent="0.25">
      <c r="A49" s="41" t="s">
        <v>180</v>
      </c>
      <c r="B49" s="24"/>
      <c r="C49" s="24">
        <v>541.82745373354533</v>
      </c>
      <c r="D49" s="42"/>
      <c r="E49" s="23">
        <v>541.82745373354533</v>
      </c>
    </row>
    <row r="50" spans="1:5" x14ac:dyDescent="0.25">
      <c r="A50" s="41" t="s">
        <v>211</v>
      </c>
      <c r="B50" s="24">
        <v>810.74582946815087</v>
      </c>
      <c r="C50" s="24"/>
      <c r="D50" s="42"/>
      <c r="E50" s="23">
        <v>810.74582946815087</v>
      </c>
    </row>
    <row r="51" spans="1:5" x14ac:dyDescent="0.25">
      <c r="A51" s="41" t="s">
        <v>174</v>
      </c>
      <c r="B51" s="24"/>
      <c r="C51" s="24">
        <v>671.86604262959611</v>
      </c>
      <c r="D51" s="42"/>
      <c r="E51" s="23">
        <v>671.86604262959611</v>
      </c>
    </row>
    <row r="52" spans="1:5" x14ac:dyDescent="0.25">
      <c r="A52" s="41" t="s">
        <v>207</v>
      </c>
      <c r="B52" s="24">
        <v>981.42916198776152</v>
      </c>
      <c r="C52" s="24"/>
      <c r="D52" s="42"/>
      <c r="E52" s="23">
        <v>981.42916198776152</v>
      </c>
    </row>
    <row r="53" spans="1:5" x14ac:dyDescent="0.25">
      <c r="A53" s="41" t="s">
        <v>160</v>
      </c>
      <c r="B53" s="24"/>
      <c r="C53" s="24">
        <v>736.88533707762156</v>
      </c>
      <c r="D53" s="42"/>
      <c r="E53" s="23">
        <v>736.88533707762156</v>
      </c>
    </row>
    <row r="54" spans="1:5" x14ac:dyDescent="0.25">
      <c r="A54" s="41" t="s">
        <v>175</v>
      </c>
      <c r="B54" s="24"/>
      <c r="C54" s="24">
        <v>650.19294448025437</v>
      </c>
      <c r="D54" s="42"/>
      <c r="E54" s="23">
        <v>650.19294448025437</v>
      </c>
    </row>
    <row r="55" spans="1:5" x14ac:dyDescent="0.25">
      <c r="A55" s="41" t="s">
        <v>216</v>
      </c>
      <c r="B55" s="24">
        <v>597.39166381863743</v>
      </c>
      <c r="C55" s="24"/>
      <c r="D55" s="42"/>
      <c r="E55" s="23">
        <v>597.39166381863743</v>
      </c>
    </row>
    <row r="56" spans="1:5" x14ac:dyDescent="0.25">
      <c r="A56" s="41" t="s">
        <v>204</v>
      </c>
      <c r="B56" s="24">
        <v>1066.7708282475669</v>
      </c>
      <c r="C56" s="24"/>
      <c r="D56" s="42"/>
      <c r="E56" s="23">
        <v>1066.7708282475669</v>
      </c>
    </row>
    <row r="57" spans="1:5" x14ac:dyDescent="0.25">
      <c r="A57" s="41" t="s">
        <v>182</v>
      </c>
      <c r="B57" s="24"/>
      <c r="C57" s="24">
        <v>498.48125743486173</v>
      </c>
      <c r="D57" s="42"/>
      <c r="E57" s="23">
        <v>498.48125743486173</v>
      </c>
    </row>
    <row r="58" spans="1:5" x14ac:dyDescent="0.25">
      <c r="A58" s="41" t="s">
        <v>212</v>
      </c>
      <c r="B58" s="24">
        <v>768.07499633824818</v>
      </c>
      <c r="C58" s="24"/>
      <c r="D58" s="42"/>
      <c r="E58" s="23">
        <v>768.07499633824818</v>
      </c>
    </row>
    <row r="59" spans="1:5" x14ac:dyDescent="0.25">
      <c r="A59" s="41" t="s">
        <v>213</v>
      </c>
      <c r="B59" s="24">
        <v>725.40416320834549</v>
      </c>
      <c r="C59" s="24"/>
      <c r="D59" s="42"/>
      <c r="E59" s="23">
        <v>725.40416320834549</v>
      </c>
    </row>
    <row r="60" spans="1:5" x14ac:dyDescent="0.25">
      <c r="A60" s="41" t="s">
        <v>187</v>
      </c>
      <c r="B60" s="24"/>
      <c r="C60" s="24">
        <v>390.11576668815263</v>
      </c>
      <c r="D60" s="42"/>
      <c r="E60" s="23">
        <v>390.11576668815263</v>
      </c>
    </row>
    <row r="61" spans="1:5" x14ac:dyDescent="0.25">
      <c r="A61" s="41" t="s">
        <v>168</v>
      </c>
      <c r="B61" s="24"/>
      <c r="C61" s="24">
        <v>315.80800160469499</v>
      </c>
      <c r="D61" s="42"/>
      <c r="E61" s="23">
        <v>315.80800160469499</v>
      </c>
    </row>
    <row r="62" spans="1:5" x14ac:dyDescent="0.25">
      <c r="A62" s="41" t="s">
        <v>193</v>
      </c>
      <c r="B62" s="24"/>
      <c r="C62" s="24">
        <v>260.07717779210174</v>
      </c>
      <c r="D62" s="42"/>
      <c r="E62" s="23">
        <v>260.07717779210174</v>
      </c>
    </row>
    <row r="63" spans="1:5" x14ac:dyDescent="0.25">
      <c r="A63" s="41" t="s">
        <v>166</v>
      </c>
      <c r="B63" s="24"/>
      <c r="C63" s="24">
        <v>421.07733547292662</v>
      </c>
      <c r="D63" s="42"/>
      <c r="E63" s="23">
        <v>421.07733547292662</v>
      </c>
    </row>
    <row r="64" spans="1:5" x14ac:dyDescent="0.25">
      <c r="A64" s="43" t="s">
        <v>156</v>
      </c>
      <c r="B64" s="42"/>
      <c r="C64" s="42"/>
      <c r="D64" s="42"/>
      <c r="E64" s="42"/>
    </row>
    <row r="65" spans="1:5" x14ac:dyDescent="0.25">
      <c r="A65" s="40" t="s">
        <v>157</v>
      </c>
      <c r="B65" s="24">
        <v>12118.51660889236</v>
      </c>
      <c r="C65" s="24">
        <v>18084.652327186504</v>
      </c>
      <c r="D65" s="42"/>
      <c r="E65" s="24">
        <v>30203.16893607887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формулы</vt:lpstr>
      <vt:lpstr>дистанции</vt:lpstr>
      <vt:lpstr>личный</vt:lpstr>
      <vt:lpstr>сводный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2018-02-05T20:32:00Z</dcterms:modified>
</cp:coreProperties>
</file>