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955" activeTab="2"/>
  </bookViews>
  <sheets>
    <sheet name="Группа &quot;А&quot;" sheetId="1" r:id="rId1"/>
    <sheet name="Группа &quot;В&quot;" sheetId="2" r:id="rId2"/>
    <sheet name="Группа &quot;С&quot;" sheetId="3" r:id="rId3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E11" authorId="0">
      <text>
        <r>
          <rPr>
            <sz val="8"/>
            <rFont val="Tahoma"/>
            <family val="2"/>
          </rPr>
          <t>Для регистрации рекорда трека, нужно уточнение (подтверждение) от Алексея об отсутствии нарушения  маршрута на 3 круге.</t>
        </r>
      </text>
    </comment>
    <comment ref="C17" authorId="0">
      <text>
        <r>
          <rPr>
            <sz val="8"/>
            <rFont val="Tahoma"/>
            <family val="2"/>
          </rPr>
          <t xml:space="preserve">
Рекод времени для первого круга гонки</t>
        </r>
      </text>
    </comment>
  </commentList>
</comments>
</file>

<file path=xl/sharedStrings.xml><?xml version="1.0" encoding="utf-8"?>
<sst xmlns="http://schemas.openxmlformats.org/spreadsheetml/2006/main" count="73" uniqueCount="48">
  <si>
    <t>итоговое</t>
  </si>
  <si>
    <t>Группа "А"</t>
  </si>
  <si>
    <t>старт</t>
  </si>
  <si>
    <t>1 круг</t>
  </si>
  <si>
    <t>2 круг</t>
  </si>
  <si>
    <t>3 круг</t>
  </si>
  <si>
    <t>4 круг</t>
  </si>
  <si>
    <t xml:space="preserve"> время</t>
  </si>
  <si>
    <t>место</t>
  </si>
  <si>
    <t>Патрусов Андрей</t>
  </si>
  <si>
    <t>Хомченко Сергей</t>
  </si>
  <si>
    <t xml:space="preserve">III </t>
  </si>
  <si>
    <t>Шкантов Алексей</t>
  </si>
  <si>
    <t>Чучва Дмитрий</t>
  </si>
  <si>
    <t xml:space="preserve">II </t>
  </si>
  <si>
    <t>Стельмащук Никита</t>
  </si>
  <si>
    <t>I</t>
  </si>
  <si>
    <t>Казак Владислав</t>
  </si>
  <si>
    <t>Гучек Виталий</t>
  </si>
  <si>
    <t>сошел</t>
  </si>
  <si>
    <t>Воронков Николай</t>
  </si>
  <si>
    <t>Богуш Владимир</t>
  </si>
  <si>
    <t>Лозюк Алексей</t>
  </si>
  <si>
    <t>Лисовский Павел</t>
  </si>
  <si>
    <t>Группа "В"</t>
  </si>
  <si>
    <t xml:space="preserve">Печенов Георгий </t>
  </si>
  <si>
    <t>Сарадаев Павел</t>
  </si>
  <si>
    <t>Елисеенков Павел</t>
  </si>
  <si>
    <t>Дашкевич Владимир</t>
  </si>
  <si>
    <t xml:space="preserve">Миканович Антон </t>
  </si>
  <si>
    <t>Пашкевич Антон</t>
  </si>
  <si>
    <t xml:space="preserve">I </t>
  </si>
  <si>
    <t>Астапчик Дмитрий</t>
  </si>
  <si>
    <t>Щербаков Алексей</t>
  </si>
  <si>
    <t>Группа "С"</t>
  </si>
  <si>
    <t>Черняков Михаил</t>
  </si>
  <si>
    <t>Лисовская Марина</t>
  </si>
  <si>
    <t>II</t>
  </si>
  <si>
    <t>Шишов Тимофей</t>
  </si>
  <si>
    <t>Сарадоев Роман</t>
  </si>
  <si>
    <t>Патрусов Евгений</t>
  </si>
  <si>
    <t>Танчик Наталья</t>
  </si>
  <si>
    <t>Зверева Марианна</t>
  </si>
  <si>
    <t>III</t>
  </si>
  <si>
    <t>4 круга по 4810 метров</t>
  </si>
  <si>
    <t>2 круга по 4810 метров</t>
  </si>
  <si>
    <t>время</t>
  </si>
  <si>
    <t>3 круга по 1950 метров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</si>
</sst>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40"/>
      <name val="Calibri"/>
      <family val="2"/>
    </font>
    <font>
      <b/>
      <sz val="11"/>
      <color indexed="17"/>
      <name val="Calibri"/>
      <family val="2"/>
    </font>
    <font>
      <b/>
      <sz val="11"/>
      <color indexed="36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1"/>
      <color rgb="FF00B0F0"/>
      <name val="Calibri"/>
      <family val="2"/>
    </font>
    <font>
      <b/>
      <sz val="11"/>
      <color rgb="FF00B050"/>
      <name val="Calibri"/>
      <family val="2"/>
    </font>
    <font>
      <b/>
      <sz val="11"/>
      <color rgb="FF7030A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2" fontId="39" fillId="0" borderId="0" xfId="0" applyNumberFormat="1" applyFont="1" applyAlignment="1">
      <alignment/>
    </xf>
    <xf numFmtId="0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0" fontId="39" fillId="0" borderId="0" xfId="0" applyNumberFormat="1" applyFont="1" applyAlignment="1">
      <alignment horizontal="center"/>
    </xf>
    <xf numFmtId="164" fontId="37" fillId="0" borderId="0" xfId="0" applyNumberFormat="1" applyFont="1" applyAlignment="1">
      <alignment/>
    </xf>
    <xf numFmtId="164" fontId="0" fillId="33" borderId="0" xfId="0" applyNumberFormat="1" applyFill="1" applyAlignment="1">
      <alignment/>
    </xf>
    <xf numFmtId="2" fontId="40" fillId="0" borderId="0" xfId="0" applyNumberFormat="1" applyFont="1" applyAlignment="1">
      <alignment/>
    </xf>
    <xf numFmtId="2" fontId="40" fillId="0" borderId="0" xfId="0" applyNumberFormat="1" applyFont="1" applyAlignment="1">
      <alignment horizontal="center"/>
    </xf>
    <xf numFmtId="164" fontId="0" fillId="34" borderId="0" xfId="0" applyNumberFormat="1" applyFill="1" applyAlignment="1">
      <alignment/>
    </xf>
    <xf numFmtId="2" fontId="41" fillId="0" borderId="0" xfId="0" applyNumberFormat="1" applyFont="1" applyAlignment="1">
      <alignment/>
    </xf>
    <xf numFmtId="2" fontId="41" fillId="0" borderId="0" xfId="0" applyNumberFormat="1" applyFont="1" applyAlignment="1">
      <alignment horizontal="center"/>
    </xf>
    <xf numFmtId="2" fontId="42" fillId="0" borderId="0" xfId="0" applyNumberFormat="1" applyFont="1" applyAlignment="1">
      <alignment horizontal="center"/>
    </xf>
    <xf numFmtId="164" fontId="0" fillId="16" borderId="0" xfId="0" applyNumberFormat="1" applyFill="1" applyAlignment="1">
      <alignment/>
    </xf>
    <xf numFmtId="164" fontId="0" fillId="17" borderId="0" xfId="0" applyNumberFormat="1" applyFill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34"/>
  <sheetViews>
    <sheetView zoomScalePageLayoutView="0" workbookViewId="0" topLeftCell="A1">
      <selection activeCell="G40" sqref="G40"/>
    </sheetView>
  </sheetViews>
  <sheetFormatPr defaultColWidth="9.140625" defaultRowHeight="15"/>
  <cols>
    <col min="1" max="1" width="24.00390625" style="1" customWidth="1"/>
    <col min="2" max="2" width="7.140625" style="1" hidden="1" customWidth="1"/>
    <col min="3" max="4" width="7.57421875" style="1" bestFit="1" customWidth="1"/>
    <col min="5" max="5" width="9.28125" style="1" bestFit="1" customWidth="1"/>
    <col min="6" max="6" width="10.140625" style="1" customWidth="1"/>
    <col min="7" max="16384" width="9.140625" style="1" customWidth="1"/>
  </cols>
  <sheetData>
    <row r="1" ht="15">
      <c r="A1" s="1" t="s">
        <v>44</v>
      </c>
    </row>
    <row r="2" spans="1:8" ht="15">
      <c r="A2" s="4" t="s">
        <v>1</v>
      </c>
      <c r="G2" s="2" t="s">
        <v>0</v>
      </c>
      <c r="H2" s="3"/>
    </row>
    <row r="3" spans="2:8" ht="15">
      <c r="B3" s="2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2" t="s">
        <v>7</v>
      </c>
      <c r="H3" s="5" t="s">
        <v>8</v>
      </c>
    </row>
    <row r="4" spans="3:8" ht="15" hidden="1">
      <c r="C4" s="6">
        <f>TIME(0,18,30)</f>
        <v>0.012847222222222223</v>
      </c>
      <c r="D4" s="6">
        <f>TIME(0,38,30)</f>
        <v>0.026736111111111113</v>
      </c>
      <c r="E4" s="6">
        <f>TIME(0,58,57)</f>
        <v>0.0409375</v>
      </c>
      <c r="F4" s="6">
        <f>TIME(1,19,15)</f>
        <v>0.05503472222222222</v>
      </c>
      <c r="H4" s="3"/>
    </row>
    <row r="5" spans="1:8" ht="15">
      <c r="A5" s="1" t="s">
        <v>9</v>
      </c>
      <c r="B5" s="6">
        <f>TIME(0,0,0)</f>
        <v>0</v>
      </c>
      <c r="C5" s="6">
        <f>C4-B5</f>
        <v>0.012847222222222223</v>
      </c>
      <c r="D5" s="6">
        <f>D4-C4</f>
        <v>0.01388888888888889</v>
      </c>
      <c r="E5" s="6">
        <f>E4-D4</f>
        <v>0.014201388888888888</v>
      </c>
      <c r="F5" s="6">
        <f>F4-E4</f>
        <v>0.01409722222222222</v>
      </c>
      <c r="G5" s="6">
        <f>F4-B5</f>
        <v>0.05503472222222222</v>
      </c>
      <c r="H5" s="5">
        <v>4</v>
      </c>
    </row>
    <row r="6" ht="15">
      <c r="H6" s="5"/>
    </row>
    <row r="7" spans="3:8" ht="15" hidden="1">
      <c r="C7" s="6">
        <f>TIME(0,19,3)</f>
        <v>0.013229166666666667</v>
      </c>
      <c r="D7" s="6">
        <f>TIME(0,39,55)</f>
        <v>0.027719907407407405</v>
      </c>
      <c r="E7" s="6">
        <f>TIME(0,58,57)</f>
        <v>0.0409375</v>
      </c>
      <c r="F7" s="6">
        <f>TIME(1,19,46)</f>
        <v>0.055393518518518516</v>
      </c>
      <c r="H7" s="5"/>
    </row>
    <row r="8" spans="1:13" ht="15">
      <c r="A8" s="1" t="s">
        <v>10</v>
      </c>
      <c r="B8" s="6">
        <f>TIME(0,1,0)</f>
        <v>0.0006944444444444445</v>
      </c>
      <c r="C8" s="6">
        <f>C7-B8</f>
        <v>0.012534722222222223</v>
      </c>
      <c r="D8" s="6">
        <f>D7-C7</f>
        <v>0.014490740740740738</v>
      </c>
      <c r="E8" s="6">
        <f>E7-D7</f>
        <v>0.013217592592592597</v>
      </c>
      <c r="F8" s="6">
        <f>F7-E7</f>
        <v>0.014456018518518514</v>
      </c>
      <c r="G8" s="6">
        <f>F7-B8</f>
        <v>0.054699074074074074</v>
      </c>
      <c r="H8" s="7" t="s">
        <v>11</v>
      </c>
      <c r="M8" s="6"/>
    </row>
    <row r="9" ht="15">
      <c r="H9" s="5"/>
    </row>
    <row r="10" spans="3:8" ht="15" hidden="1">
      <c r="C10" s="6">
        <f>TIME(0,21,31)</f>
        <v>0.01494212962962963</v>
      </c>
      <c r="D10" s="6">
        <f>TIME(0,44,20)</f>
        <v>0.03078703703703704</v>
      </c>
      <c r="E10" s="6">
        <f>TIME(0,60,5)</f>
        <v>0.04172453703703704</v>
      </c>
      <c r="F10" s="6">
        <f>TIME(0,86,38)</f>
        <v>0.06016203703703704</v>
      </c>
      <c r="H10" s="5"/>
    </row>
    <row r="11" spans="1:8" ht="15">
      <c r="A11" s="1" t="s">
        <v>12</v>
      </c>
      <c r="B11" s="6">
        <f>TIME(0,2,0)</f>
        <v>0.001388888888888889</v>
      </c>
      <c r="C11" s="6">
        <f>C10-B11</f>
        <v>0.01355324074074074</v>
      </c>
      <c r="D11" s="6">
        <f>D10-C10</f>
        <v>0.01584490740740741</v>
      </c>
      <c r="E11" s="8">
        <f>E10-D10</f>
        <v>0.0109375</v>
      </c>
      <c r="F11" s="6">
        <f>F10-E10</f>
        <v>0.018437500000000002</v>
      </c>
      <c r="G11" s="6">
        <f>F10-B11</f>
        <v>0.05877314814814815</v>
      </c>
      <c r="H11" s="5">
        <v>6</v>
      </c>
    </row>
    <row r="12" ht="15">
      <c r="H12" s="5"/>
    </row>
    <row r="13" spans="3:8" ht="15" hidden="1">
      <c r="C13" s="6">
        <f>TIME(0,21,43)</f>
        <v>0.015081018518518516</v>
      </c>
      <c r="D13" s="6">
        <f>TIME(0,41,14)</f>
        <v>0.028634259259259262</v>
      </c>
      <c r="E13" s="6">
        <f>TIME(0,60,38)</f>
        <v>0.04210648148148149</v>
      </c>
      <c r="F13" s="6">
        <f>TIME(1,19,28)</f>
        <v>0.05518518518518519</v>
      </c>
      <c r="H13" s="5"/>
    </row>
    <row r="14" spans="1:10" ht="15">
      <c r="A14" s="1" t="s">
        <v>13</v>
      </c>
      <c r="B14" s="6">
        <f>TIME(0,3,0)</f>
        <v>0.0020833333333333333</v>
      </c>
      <c r="C14" s="6">
        <f>C13-B14</f>
        <v>0.012997685185185183</v>
      </c>
      <c r="D14" s="6">
        <f>D13-C13</f>
        <v>0.013553240740740746</v>
      </c>
      <c r="E14" s="6">
        <f>E13-D13</f>
        <v>0.013472222222222226</v>
      </c>
      <c r="F14" s="6">
        <f>F13-E13</f>
        <v>0.013078703703703703</v>
      </c>
      <c r="G14" s="6">
        <f>F13-B14</f>
        <v>0.05310185185185186</v>
      </c>
      <c r="H14" s="7" t="s">
        <v>14</v>
      </c>
      <c r="J14" s="6"/>
    </row>
    <row r="15" ht="15">
      <c r="H15" s="5"/>
    </row>
    <row r="16" spans="3:8" ht="15" hidden="1">
      <c r="C16" s="6">
        <f>TIME(0,20,36)</f>
        <v>0.014305555555555557</v>
      </c>
      <c r="D16" s="6">
        <f>TIME(0,37,39)</f>
        <v>0.02614583333333333</v>
      </c>
      <c r="E16" s="6">
        <f>TIME(0,55,5)</f>
        <v>0.038252314814814815</v>
      </c>
      <c r="F16" s="6">
        <f>TIME(0,72,2)</f>
        <v>0.05002314814814815</v>
      </c>
      <c r="H16" s="5"/>
    </row>
    <row r="17" spans="1:8" ht="15">
      <c r="A17" s="1" t="s">
        <v>15</v>
      </c>
      <c r="B17" s="6">
        <f>TIME(0,4,0)</f>
        <v>0.002777777777777778</v>
      </c>
      <c r="C17" s="9">
        <f>C16-B17</f>
        <v>0.01152777777777778</v>
      </c>
      <c r="D17" s="6">
        <f>D16-C16</f>
        <v>0.011840277777777772</v>
      </c>
      <c r="E17" s="6">
        <f>E16-D16</f>
        <v>0.012106481481481485</v>
      </c>
      <c r="F17" s="6">
        <f>F16-E16</f>
        <v>0.011770833333333335</v>
      </c>
      <c r="G17" s="6">
        <f>F16-B17</f>
        <v>0.047245370370370375</v>
      </c>
      <c r="H17" s="7" t="s">
        <v>16</v>
      </c>
    </row>
    <row r="18" ht="15">
      <c r="H18" s="5"/>
    </row>
    <row r="19" spans="3:8" ht="15" hidden="1">
      <c r="C19" s="6">
        <f>TIME(0,24,44)</f>
        <v>0.017175925925925924</v>
      </c>
      <c r="D19" s="6">
        <f>TIME(0,46,35)</f>
        <v>0.03234953703703704</v>
      </c>
      <c r="E19" s="6">
        <f>TIME(0,69,0)</f>
        <v>0.04791666666666666</v>
      </c>
      <c r="F19" s="6">
        <f>TIME(1,32,19)</f>
        <v>0.0641087962962963</v>
      </c>
      <c r="H19" s="5"/>
    </row>
    <row r="20" spans="1:8" ht="15">
      <c r="A20" s="1" t="s">
        <v>17</v>
      </c>
      <c r="B20" s="6">
        <f>TIME(0,5,0)</f>
        <v>0.003472222222222222</v>
      </c>
      <c r="C20" s="6">
        <f>C19-B20</f>
        <v>0.013703703703703702</v>
      </c>
      <c r="D20" s="6">
        <f>D19-C19</f>
        <v>0.015173611111111113</v>
      </c>
      <c r="E20" s="6">
        <f>E19-D19</f>
        <v>0.015567129629629625</v>
      </c>
      <c r="F20" s="6">
        <f>F19-E19</f>
        <v>0.01619212962962964</v>
      </c>
      <c r="G20" s="6">
        <f>F19-B20</f>
        <v>0.06063657407407408</v>
      </c>
      <c r="H20" s="5">
        <v>8</v>
      </c>
    </row>
    <row r="21" ht="15">
      <c r="H21" s="5"/>
    </row>
    <row r="22" spans="3:8" ht="15" hidden="1">
      <c r="C22" s="6">
        <f>TIME(0,28,45)</f>
        <v>0.01996527777777778</v>
      </c>
      <c r="D22" s="6">
        <f>TIME(0,51,7)</f>
        <v>0.03549768518518519</v>
      </c>
      <c r="E22" s="6">
        <f>TIME(1,12,40)</f>
        <v>0.05046296296296296</v>
      </c>
      <c r="H22" s="5"/>
    </row>
    <row r="23" spans="1:8" ht="15">
      <c r="A23" s="1" t="s">
        <v>18</v>
      </c>
      <c r="B23" s="6">
        <f>TIME(0,6,0)</f>
        <v>0.004166666666666667</v>
      </c>
      <c r="C23" s="6">
        <f>C22-B23</f>
        <v>0.015798611111111114</v>
      </c>
      <c r="D23" s="6">
        <f>D22-C22</f>
        <v>0.015532407407407408</v>
      </c>
      <c r="E23" s="6">
        <f>E22-D22</f>
        <v>0.014965277777777772</v>
      </c>
      <c r="F23" s="6" t="s">
        <v>19</v>
      </c>
      <c r="G23" s="6"/>
      <c r="H23" s="5"/>
    </row>
    <row r="24" ht="15">
      <c r="H24" s="5"/>
    </row>
    <row r="25" spans="3:8" ht="15" hidden="1">
      <c r="C25" s="6">
        <f>TIME(0,27,20)</f>
        <v>0.01898148148148148</v>
      </c>
      <c r="D25" s="6">
        <f>TIME(0,48,0)</f>
        <v>0.03333333333333333</v>
      </c>
      <c r="E25" s="6">
        <f>TIME(0,68,0)</f>
        <v>0.04722222222222222</v>
      </c>
      <c r="F25" s="6">
        <f>TIME(1,30,10)</f>
        <v>0.06261574074074074</v>
      </c>
      <c r="H25" s="5"/>
    </row>
    <row r="26" spans="1:8" ht="15">
      <c r="A26" s="1" t="s">
        <v>20</v>
      </c>
      <c r="B26" s="6">
        <f>TIME(0,7,0)</f>
        <v>0.004861111111111111</v>
      </c>
      <c r="C26" s="6">
        <f>C25-B26</f>
        <v>0.01412037037037037</v>
      </c>
      <c r="D26" s="6">
        <f>D25-C25</f>
        <v>0.014351851851851852</v>
      </c>
      <c r="E26" s="6">
        <f>E25-D25</f>
        <v>0.013888888888888888</v>
      </c>
      <c r="F26" s="6">
        <f>F25-E25</f>
        <v>0.015393518518518515</v>
      </c>
      <c r="G26" s="6">
        <f>F25-B26</f>
        <v>0.05775462962962963</v>
      </c>
      <c r="H26" s="5">
        <v>5</v>
      </c>
    </row>
    <row r="27" ht="15">
      <c r="H27" s="5"/>
    </row>
    <row r="28" spans="3:8" ht="15" hidden="1">
      <c r="C28" s="6">
        <f>TIME(0,30,22)</f>
        <v>0.02108796296296296</v>
      </c>
      <c r="D28" s="6">
        <f>TIME(0,51,25)</f>
        <v>0.03570601851851852</v>
      </c>
      <c r="E28" s="6">
        <f>TIME(1,12,30)</f>
        <v>0.05034722222222222</v>
      </c>
      <c r="F28" s="6">
        <f>TIME(1,34,7)</f>
        <v>0.0653587962962963</v>
      </c>
      <c r="H28" s="5"/>
    </row>
    <row r="29" spans="1:8" ht="15">
      <c r="A29" s="1" t="s">
        <v>21</v>
      </c>
      <c r="B29" s="6">
        <f>TIME(0,8,0)</f>
        <v>0.005555555555555556</v>
      </c>
      <c r="C29" s="6">
        <f>C28-B29</f>
        <v>0.015532407407407404</v>
      </c>
      <c r="D29" s="6">
        <f>D28-C28</f>
        <v>0.014618055555555558</v>
      </c>
      <c r="E29" s="6">
        <f>E28-D28</f>
        <v>0.014641203703703698</v>
      </c>
      <c r="F29" s="6">
        <f>F28-E28</f>
        <v>0.015011574074074087</v>
      </c>
      <c r="G29" s="6">
        <f>F28-B29</f>
        <v>0.05980324074074075</v>
      </c>
      <c r="H29" s="5">
        <v>7</v>
      </c>
    </row>
    <row r="30" ht="15">
      <c r="H30" s="5"/>
    </row>
    <row r="31" spans="1:8" ht="15">
      <c r="A31" s="1" t="s">
        <v>22</v>
      </c>
      <c r="G31" s="1" t="s">
        <v>19</v>
      </c>
      <c r="H31" s="5"/>
    </row>
    <row r="32" ht="15">
      <c r="H32" s="5"/>
    </row>
    <row r="33" spans="3:8" ht="15" hidden="1">
      <c r="C33" s="6">
        <f>TIME(0,28,55)</f>
        <v>0.02008101851851852</v>
      </c>
      <c r="D33" s="6">
        <f>TIME(0,49,38)</f>
        <v>0.03446759259259259</v>
      </c>
      <c r="E33" s="6">
        <f>TIME(1,10,0)</f>
        <v>0.04861111111111111</v>
      </c>
      <c r="F33" s="6">
        <f>TIME(1,48,0)</f>
        <v>0.075</v>
      </c>
      <c r="H33" s="5"/>
    </row>
    <row r="34" spans="1:8" ht="15">
      <c r="A34" s="1" t="s">
        <v>23</v>
      </c>
      <c r="B34" s="6">
        <f>TIME(0,10,0)</f>
        <v>0.006944444444444444</v>
      </c>
      <c r="C34" s="6">
        <f>C33-B34</f>
        <v>0.013136574074074075</v>
      </c>
      <c r="D34" s="6">
        <f>D33-C33</f>
        <v>0.014386574074074072</v>
      </c>
      <c r="E34" s="6">
        <f>E33-D33</f>
        <v>0.01414351851851852</v>
      </c>
      <c r="F34" s="6">
        <f>F33-E33</f>
        <v>0.026388888888888885</v>
      </c>
      <c r="G34" s="6">
        <f>F33-B34</f>
        <v>0.06805555555555555</v>
      </c>
      <c r="H34" s="5">
        <v>9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24"/>
  <sheetViews>
    <sheetView zoomScalePageLayoutView="0" workbookViewId="0" topLeftCell="A1">
      <selection activeCell="H32" sqref="H32"/>
    </sheetView>
  </sheetViews>
  <sheetFormatPr defaultColWidth="9.140625" defaultRowHeight="15"/>
  <cols>
    <col min="1" max="1" width="22.7109375" style="0" customWidth="1"/>
    <col min="2" max="2" width="0" style="0" hidden="1" customWidth="1"/>
  </cols>
  <sheetData>
    <row r="1" spans="1:7" ht="15">
      <c r="A1" s="1" t="s">
        <v>45</v>
      </c>
      <c r="B1" s="1"/>
      <c r="C1" s="1"/>
      <c r="D1" s="1"/>
      <c r="E1" s="2" t="s">
        <v>0</v>
      </c>
      <c r="F1" s="1"/>
      <c r="G1" s="1"/>
    </row>
    <row r="2" spans="1:7" ht="15">
      <c r="A2" s="10" t="s">
        <v>24</v>
      </c>
      <c r="B2" s="1" t="s">
        <v>2</v>
      </c>
      <c r="C2" s="5" t="s">
        <v>3</v>
      </c>
      <c r="D2" s="5" t="s">
        <v>4</v>
      </c>
      <c r="E2" s="18" t="s">
        <v>46</v>
      </c>
      <c r="F2" s="5" t="s">
        <v>8</v>
      </c>
      <c r="G2" s="1"/>
    </row>
    <row r="3" spans="3:7" ht="15" hidden="1">
      <c r="C3" s="6">
        <f>TIME(0,31,20)</f>
        <v>0.02175925925925926</v>
      </c>
      <c r="D3" s="6">
        <f>TIME(0,53,25)</f>
        <v>0.0370949074074074</v>
      </c>
      <c r="E3" s="2" t="s">
        <v>7</v>
      </c>
      <c r="F3" s="5" t="s">
        <v>8</v>
      </c>
      <c r="G3" s="1"/>
    </row>
    <row r="4" spans="1:7" ht="15">
      <c r="A4" s="1" t="s">
        <v>25</v>
      </c>
      <c r="B4" s="6">
        <f>TIME(0,11,0)</f>
        <v>0.007638888888888889</v>
      </c>
      <c r="C4" s="6">
        <f>C3-B4</f>
        <v>0.01412037037037037</v>
      </c>
      <c r="D4" s="6">
        <f>D3-C3</f>
        <v>0.015335648148148143</v>
      </c>
      <c r="E4" s="6">
        <f>D3-B4</f>
        <v>0.029456018518518513</v>
      </c>
      <c r="F4" s="11" t="s">
        <v>14</v>
      </c>
      <c r="G4" s="1"/>
    </row>
    <row r="5" spans="1:7" ht="15">
      <c r="A5" s="1"/>
      <c r="B5" s="1"/>
      <c r="C5" s="1"/>
      <c r="D5" s="1"/>
      <c r="E5" s="1"/>
      <c r="F5" s="2"/>
      <c r="G5" s="1"/>
    </row>
    <row r="6" spans="3:7" ht="15" hidden="1">
      <c r="C6" s="6">
        <f>TIME(0,43,20)</f>
        <v>0.03009259259259259</v>
      </c>
      <c r="E6" s="1"/>
      <c r="F6" s="2"/>
      <c r="G6" s="1"/>
    </row>
    <row r="7" spans="1:7" ht="15">
      <c r="A7" s="1" t="s">
        <v>26</v>
      </c>
      <c r="B7" s="6">
        <f>TIME(0,12,0)</f>
        <v>0.008333333333333333</v>
      </c>
      <c r="C7" s="6">
        <f>C6-B7</f>
        <v>0.021759259259259256</v>
      </c>
      <c r="D7" s="6" t="s">
        <v>19</v>
      </c>
      <c r="E7" s="1"/>
      <c r="F7" s="2"/>
      <c r="G7" s="1"/>
    </row>
    <row r="8" spans="1:7" ht="15">
      <c r="A8" s="1"/>
      <c r="B8" s="1"/>
      <c r="C8" s="1"/>
      <c r="D8" s="1"/>
      <c r="E8" s="1"/>
      <c r="F8" s="2"/>
      <c r="G8" s="1"/>
    </row>
    <row r="9" spans="3:7" ht="15" hidden="1">
      <c r="C9" s="6">
        <f>TIME(0,38,0)</f>
        <v>0.02638888888888889</v>
      </c>
      <c r="D9" s="6">
        <f>TIME(0,68,50)</f>
        <v>0.04780092592592592</v>
      </c>
      <c r="E9" s="1"/>
      <c r="F9" s="2"/>
      <c r="G9" s="1"/>
    </row>
    <row r="10" spans="1:7" ht="15">
      <c r="A10" s="1" t="s">
        <v>27</v>
      </c>
      <c r="B10" s="6">
        <f>TIME(0,13,0)</f>
        <v>0.009027777777777779</v>
      </c>
      <c r="C10" s="6">
        <f>C9-B10</f>
        <v>0.017361111111111112</v>
      </c>
      <c r="D10" s="6">
        <f>D9-C9</f>
        <v>0.02141203703703703</v>
      </c>
      <c r="E10" s="6">
        <f>D9-B10</f>
        <v>0.03877314814814814</v>
      </c>
      <c r="F10" s="5">
        <v>6</v>
      </c>
      <c r="G10" s="1"/>
    </row>
    <row r="11" spans="1:7" ht="15">
      <c r="A11" s="1"/>
      <c r="B11" s="1"/>
      <c r="C11" s="1"/>
      <c r="D11" s="1"/>
      <c r="E11" s="1"/>
      <c r="F11" s="2"/>
      <c r="G11" s="1"/>
    </row>
    <row r="12" spans="3:7" ht="15" hidden="1">
      <c r="C12" s="6">
        <f>TIME(0,40,0)</f>
        <v>0.027777777777777776</v>
      </c>
      <c r="D12" s="6">
        <f>TIME(0,68,40)</f>
        <v>0.04768518518518519</v>
      </c>
      <c r="E12" s="1"/>
      <c r="F12" s="2"/>
      <c r="G12" s="1"/>
    </row>
    <row r="13" spans="1:7" ht="15">
      <c r="A13" s="1" t="s">
        <v>28</v>
      </c>
      <c r="B13" s="6">
        <f>TIME(0,14,0)</f>
        <v>0.009722222222222222</v>
      </c>
      <c r="C13" s="6">
        <f>C12-B13</f>
        <v>0.018055555555555554</v>
      </c>
      <c r="D13" s="6">
        <f>D12-C12</f>
        <v>0.019907407407407415</v>
      </c>
      <c r="E13" s="6">
        <f>D12-B13</f>
        <v>0.03796296296296297</v>
      </c>
      <c r="F13" s="5">
        <v>5</v>
      </c>
      <c r="G13" s="1"/>
    </row>
    <row r="14" spans="1:7" ht="15">
      <c r="A14" s="1"/>
      <c r="B14" s="1"/>
      <c r="C14" s="1"/>
      <c r="D14" s="1"/>
      <c r="E14" s="1"/>
      <c r="F14" s="2"/>
      <c r="G14" s="1"/>
    </row>
    <row r="15" spans="3:7" ht="15" hidden="1">
      <c r="C15" s="6">
        <f>TIME(0,56,55)</f>
        <v>0.039525462962962964</v>
      </c>
      <c r="D15" s="6">
        <f>TIME(0,68,40)</f>
        <v>0.04768518518518519</v>
      </c>
      <c r="E15" s="1"/>
      <c r="F15" s="2"/>
      <c r="G15" s="1"/>
    </row>
    <row r="16" spans="1:7" ht="15">
      <c r="A16" s="1" t="s">
        <v>29</v>
      </c>
      <c r="B16" s="6">
        <f>TIME(0,15,0)</f>
        <v>0.010416666666666666</v>
      </c>
      <c r="C16" s="6">
        <f>C15-B16</f>
        <v>0.0291087962962963</v>
      </c>
      <c r="D16" s="6">
        <f>D15-C15</f>
        <v>0.008159722222222228</v>
      </c>
      <c r="E16" s="6">
        <f>D15-B16</f>
        <v>0.03726851851851853</v>
      </c>
      <c r="F16" s="11" t="s">
        <v>11</v>
      </c>
      <c r="G16" s="1"/>
    </row>
    <row r="17" spans="1:7" ht="15">
      <c r="A17" s="1"/>
      <c r="B17" s="1"/>
      <c r="C17" s="1"/>
      <c r="D17" s="1"/>
      <c r="E17" s="1"/>
      <c r="F17" s="2"/>
      <c r="G17" s="1"/>
    </row>
    <row r="18" spans="3:7" ht="15" hidden="1">
      <c r="C18" s="6">
        <f>TIME(0,35,50)</f>
        <v>0.02488425925925926</v>
      </c>
      <c r="D18" s="6">
        <f>TIME(0,57,36)</f>
        <v>0.04</v>
      </c>
      <c r="E18" s="1"/>
      <c r="F18" s="2"/>
      <c r="G18" s="1"/>
    </row>
    <row r="19" spans="1:7" ht="15">
      <c r="A19" s="1" t="s">
        <v>30</v>
      </c>
      <c r="B19" s="6">
        <f>TIME(0,16,0)</f>
        <v>0.011111111111111112</v>
      </c>
      <c r="C19" s="12">
        <f>C18-B19</f>
        <v>0.013773148148148147</v>
      </c>
      <c r="D19" s="6">
        <f>D18-C18</f>
        <v>0.015115740740740742</v>
      </c>
      <c r="E19" s="6">
        <f>D18-B19</f>
        <v>0.028888888888888888</v>
      </c>
      <c r="F19" s="11" t="s">
        <v>31</v>
      </c>
      <c r="G19" s="1"/>
    </row>
    <row r="20" spans="1:7" ht="15">
      <c r="A20" s="1"/>
      <c r="B20" s="1"/>
      <c r="C20" s="1"/>
      <c r="D20" s="1"/>
      <c r="E20" s="1"/>
      <c r="F20" s="2"/>
      <c r="G20" s="1"/>
    </row>
    <row r="21" spans="3:7" ht="15" hidden="1">
      <c r="C21" s="6">
        <f>TIME(0,40,31)</f>
        <v>0.028136574074074074</v>
      </c>
      <c r="D21" s="6">
        <f>TIME(0,65,30)</f>
        <v>0.04548611111111111</v>
      </c>
      <c r="E21" s="1"/>
      <c r="F21" s="2"/>
      <c r="G21" s="1"/>
    </row>
    <row r="22" spans="1:7" ht="15">
      <c r="A22" s="1" t="s">
        <v>32</v>
      </c>
      <c r="B22" s="6">
        <f>TIME(0,17,0)</f>
        <v>0.011805555555555555</v>
      </c>
      <c r="C22" s="6">
        <f>C21-B22</f>
        <v>0.01633101851851852</v>
      </c>
      <c r="D22" s="6">
        <f>D21-C21</f>
        <v>0.017349537037037035</v>
      </c>
      <c r="E22" s="6">
        <f>D21-B22</f>
        <v>0.033680555555555554</v>
      </c>
      <c r="F22" s="5">
        <v>4</v>
      </c>
      <c r="G22" s="1"/>
    </row>
    <row r="23" spans="1:7" ht="15">
      <c r="A23" s="1"/>
      <c r="B23" s="1"/>
      <c r="C23" s="1"/>
      <c r="D23" s="1"/>
      <c r="E23" s="1"/>
      <c r="F23" s="2"/>
      <c r="G23" s="1"/>
    </row>
    <row r="24" spans="1:7" ht="15">
      <c r="A24" s="1" t="s">
        <v>33</v>
      </c>
      <c r="B24" s="1"/>
      <c r="C24" s="1"/>
      <c r="E24" s="1" t="s">
        <v>19</v>
      </c>
      <c r="F24" s="2"/>
      <c r="G24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H26"/>
  <sheetViews>
    <sheetView tabSelected="1" zoomScalePageLayoutView="0" workbookViewId="0" topLeftCell="A1">
      <selection activeCell="C41" sqref="C41"/>
    </sheetView>
  </sheetViews>
  <sheetFormatPr defaultColWidth="9.140625" defaultRowHeight="15"/>
  <cols>
    <col min="1" max="1" width="22.00390625" style="0" bestFit="1" customWidth="1"/>
    <col min="2" max="2" width="0" style="0" hidden="1" customWidth="1"/>
  </cols>
  <sheetData>
    <row r="1" ht="15">
      <c r="A1" t="s">
        <v>47</v>
      </c>
    </row>
    <row r="2" spans="1:8" ht="15">
      <c r="A2" s="1"/>
      <c r="B2" s="1"/>
      <c r="C2" s="1"/>
      <c r="D2" s="1"/>
      <c r="E2" s="1"/>
      <c r="F2" s="2" t="s">
        <v>0</v>
      </c>
      <c r="G2" s="1"/>
      <c r="H2" s="1"/>
    </row>
    <row r="3" spans="1:8" ht="15">
      <c r="A3" s="13" t="s">
        <v>34</v>
      </c>
      <c r="B3" s="2" t="s">
        <v>2</v>
      </c>
      <c r="C3" s="5" t="s">
        <v>3</v>
      </c>
      <c r="D3" s="5" t="s">
        <v>4</v>
      </c>
      <c r="E3" s="5" t="s">
        <v>5</v>
      </c>
      <c r="F3" s="6" t="s">
        <v>46</v>
      </c>
      <c r="G3" s="5" t="s">
        <v>8</v>
      </c>
      <c r="H3" s="1"/>
    </row>
    <row r="4" spans="3:8" ht="15" hidden="1">
      <c r="C4" s="6">
        <f>TIME(0,7,53)</f>
        <v>0.005474537037037037</v>
      </c>
      <c r="D4" s="6">
        <f>TIME(0,14,0)</f>
        <v>0.009722222222222222</v>
      </c>
      <c r="E4" s="6">
        <f>TIME(0,19,57)</f>
        <v>0.013854166666666666</v>
      </c>
      <c r="F4" s="2" t="s">
        <v>7</v>
      </c>
      <c r="G4" s="2"/>
      <c r="H4" s="1"/>
    </row>
    <row r="5" spans="1:8" ht="15">
      <c r="A5" s="1" t="s">
        <v>38</v>
      </c>
      <c r="B5" s="6">
        <f>TIME(0,2,0)</f>
        <v>0.001388888888888889</v>
      </c>
      <c r="C5" s="16">
        <f>C4-B5</f>
        <v>0.004085648148148148</v>
      </c>
      <c r="D5" s="6">
        <f>D4-C4</f>
        <v>0.004247685185185185</v>
      </c>
      <c r="E5" s="6">
        <f>E4-D4</f>
        <v>0.004131944444444443</v>
      </c>
      <c r="F5" s="6">
        <f>E4-B5</f>
        <v>0.012465277777777777</v>
      </c>
      <c r="G5" s="14" t="s">
        <v>31</v>
      </c>
      <c r="H5" s="1"/>
    </row>
    <row r="7" spans="1:8" ht="15">
      <c r="A7" s="1" t="s">
        <v>35</v>
      </c>
      <c r="B7" s="6">
        <f>TIME(0,0,0)</f>
        <v>0</v>
      </c>
      <c r="C7" s="6">
        <f>C8-B7</f>
        <v>0.004293981481481481</v>
      </c>
      <c r="D7" s="6">
        <f>D8-C8</f>
        <v>0.0043287037037037035</v>
      </c>
      <c r="E7" s="6">
        <f>E8-D8</f>
        <v>0.0047337962962962984</v>
      </c>
      <c r="F7" s="6">
        <f>E8-B7</f>
        <v>0.013356481481481483</v>
      </c>
      <c r="G7" s="14" t="s">
        <v>14</v>
      </c>
      <c r="H7" s="1"/>
    </row>
    <row r="8" spans="3:8" ht="15" hidden="1">
      <c r="C8" s="6">
        <f>TIME(0,6,11)</f>
        <v>0.004293981481481481</v>
      </c>
      <c r="D8" s="6">
        <f>TIME(0,12,25)</f>
        <v>0.008622685185185185</v>
      </c>
      <c r="E8" s="6">
        <f>TIME(0,19,14)</f>
        <v>0.013356481481481483</v>
      </c>
      <c r="H8" s="1"/>
    </row>
    <row r="10" spans="1:8" ht="15">
      <c r="A10" s="1" t="s">
        <v>40</v>
      </c>
      <c r="B10" s="6">
        <f>TIME(0,4,0)</f>
        <v>0.002777777777777778</v>
      </c>
      <c r="C10" s="6">
        <f>C17-B10</f>
        <v>0.0045138888888888885</v>
      </c>
      <c r="D10" s="6">
        <f>D17-C17</f>
        <v>0.004953703703703704</v>
      </c>
      <c r="E10" s="6">
        <f>E17-D17</f>
        <v>0.005115740740740742</v>
      </c>
      <c r="F10" s="6">
        <f>E17-B10</f>
        <v>0.014583333333333334</v>
      </c>
      <c r="G10" s="14" t="s">
        <v>11</v>
      </c>
      <c r="H10" s="1"/>
    </row>
    <row r="11" ht="15">
      <c r="H11" s="1"/>
    </row>
    <row r="12" spans="1:8" ht="15">
      <c r="A12" s="1" t="s">
        <v>39</v>
      </c>
      <c r="B12" s="6">
        <f>TIME(0,3,0)</f>
        <v>0.0020833333333333333</v>
      </c>
      <c r="C12" s="6">
        <f>C14-B12</f>
        <v>0.005995370370370371</v>
      </c>
      <c r="D12" s="6">
        <f>D14-C14</f>
        <v>0.006909722222222222</v>
      </c>
      <c r="E12" s="6"/>
      <c r="F12" s="1" t="s">
        <v>19</v>
      </c>
      <c r="G12" s="2"/>
      <c r="H12" s="1"/>
    </row>
    <row r="13" spans="1:8" ht="15">
      <c r="A13" s="1"/>
      <c r="B13" s="1"/>
      <c r="C13" s="1"/>
      <c r="D13" s="1"/>
      <c r="E13" s="1"/>
      <c r="F13" s="1"/>
      <c r="G13" s="2"/>
      <c r="H13" s="1"/>
    </row>
    <row r="14" spans="3:8" ht="15" hidden="1">
      <c r="C14" s="6">
        <f>TIME(0,11,38)</f>
        <v>0.008078703703703704</v>
      </c>
      <c r="D14" s="6">
        <f>TIME(0,21,35)</f>
        <v>0.014988425925925926</v>
      </c>
      <c r="F14" s="6"/>
      <c r="G14" s="2"/>
      <c r="H14" s="1"/>
    </row>
    <row r="16" spans="1:8" ht="15">
      <c r="A16" s="1" t="s">
        <v>41</v>
      </c>
      <c r="B16" s="6">
        <f>TIME(0,5,0)</f>
        <v>0.003472222222222222</v>
      </c>
      <c r="C16" s="17">
        <f>C20-B16</f>
        <v>0.003877314814814815</v>
      </c>
      <c r="D16" s="6">
        <f>D20-C20</f>
        <v>0.003969907407407407</v>
      </c>
      <c r="E16" s="6">
        <f>E20-D20</f>
        <v>0.003981481481481482</v>
      </c>
      <c r="F16" s="6">
        <f>E20-B16</f>
        <v>0.011828703703703704</v>
      </c>
      <c r="G16" s="15" t="s">
        <v>31</v>
      </c>
      <c r="H16" s="1"/>
    </row>
    <row r="17" spans="3:8" ht="15" hidden="1">
      <c r="C17" s="6">
        <f>TIME(0,10,30)</f>
        <v>0.007291666666666666</v>
      </c>
      <c r="D17" s="6">
        <f>TIME(0,17,38)</f>
        <v>0.01224537037037037</v>
      </c>
      <c r="E17" s="6">
        <f>TIME(0,25,0)</f>
        <v>0.017361111111111112</v>
      </c>
      <c r="F17" s="6"/>
      <c r="G17" s="2"/>
      <c r="H17" s="1"/>
    </row>
    <row r="19" spans="1:8" ht="15">
      <c r="A19" s="1" t="s">
        <v>36</v>
      </c>
      <c r="B19" s="6">
        <f>TIME(0,1,0)</f>
        <v>0.0006944444444444445</v>
      </c>
      <c r="C19" s="6">
        <f>C23-B19</f>
        <v>0.004189814814814815</v>
      </c>
      <c r="D19" s="6">
        <f>D23-C23</f>
        <v>0.004270833333333334</v>
      </c>
      <c r="E19" s="6">
        <f>E23-D23</f>
        <v>0.0043981481481481476</v>
      </c>
      <c r="F19" s="6">
        <f>E23-B19</f>
        <v>0.012858796296296297</v>
      </c>
      <c r="G19" s="15" t="s">
        <v>37</v>
      </c>
      <c r="H19" s="1"/>
    </row>
    <row r="20" spans="3:8" ht="15" hidden="1">
      <c r="C20" s="6">
        <f>TIME(0,10,35)</f>
        <v>0.007349537037037037</v>
      </c>
      <c r="D20" s="6">
        <f>TIME(0,16,18)</f>
        <v>0.011319444444444444</v>
      </c>
      <c r="E20" s="6">
        <f>TIME(0,22,2)</f>
        <v>0.015300925925925926</v>
      </c>
      <c r="F20" s="6"/>
      <c r="G20" s="2"/>
      <c r="H20" s="1"/>
    </row>
    <row r="21" ht="15">
      <c r="H21" s="1"/>
    </row>
    <row r="22" spans="1:8" ht="15">
      <c r="A22" s="1" t="s">
        <v>42</v>
      </c>
      <c r="B22" s="6">
        <f>TIME(0,6,0)</f>
        <v>0.004166666666666667</v>
      </c>
      <c r="C22" s="6">
        <f>C26-B22</f>
        <v>0.005173611111111111</v>
      </c>
      <c r="D22" s="6">
        <f>D26-C26</f>
        <v>0.005162037037037038</v>
      </c>
      <c r="E22" s="6">
        <f>E26-D26</f>
        <v>0.005289351851851851</v>
      </c>
      <c r="F22" s="6">
        <f>E26-B22</f>
        <v>0.015625</v>
      </c>
      <c r="G22" s="15" t="s">
        <v>43</v>
      </c>
      <c r="H22" s="1"/>
    </row>
    <row r="23" spans="3:8" ht="15" hidden="1">
      <c r="C23" s="6">
        <f>TIME(0,7,2)</f>
        <v>0.004884259259259259</v>
      </c>
      <c r="D23" s="6">
        <f>TIME(0,13,11)</f>
        <v>0.009155092592592593</v>
      </c>
      <c r="E23" s="6">
        <f>TIME(0,19,31)</f>
        <v>0.01355324074074074</v>
      </c>
      <c r="F23" s="6"/>
      <c r="G23" s="2"/>
      <c r="H23" s="1"/>
    </row>
    <row r="24" ht="15">
      <c r="H24" s="1"/>
    </row>
    <row r="26" spans="3:7" ht="15" hidden="1">
      <c r="C26" s="6">
        <f>TIME(0,13,27)</f>
        <v>0.009340277777777777</v>
      </c>
      <c r="D26" s="6">
        <f>TIME(0,20,53)</f>
        <v>0.014502314814814815</v>
      </c>
      <c r="E26" s="6">
        <f>TIME(0,28,30)</f>
        <v>0.019791666666666666</v>
      </c>
      <c r="F26" s="6"/>
      <c r="G26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2011-07-17T08:24:23Z</dcterms:created>
  <dcterms:modified xsi:type="dcterms:W3CDTF">2011-07-17T09:02:05Z</dcterms:modified>
  <cp:category/>
  <cp:version/>
  <cp:contentType/>
  <cp:contentStatus/>
</cp:coreProperties>
</file>