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О" sheetId="1" r:id="rId1"/>
    <sheet name="ВЕЛО" sheetId="2" r:id="rId2"/>
    <sheet name="ТРЕК" sheetId="3" r:id="rId3"/>
    <sheet name="ЛЮБИТЕЛИ" sheetId="4" r:id="rId4"/>
    <sheet name="сводный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D1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18:05   рестарт после поломки колеса</t>
        </r>
      </text>
    </comment>
    <comment ref="AJ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 ВЗЯЛИ??? 
ОТМЕТКИ НЕТ, ОБЬЯСНЕНИЙ НЕ ДАЕТ</t>
        </r>
      </text>
    </comment>
    <comment ref="AK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 нашли кп
не взяли</t>
        </r>
      </text>
    </comment>
    <comment ref="AF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звонинили не нашли
</t>
        </r>
      </text>
    </comment>
    <comment ref="AO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 нашли - не там стоит
для вело отмен</t>
        </r>
      </text>
    </comment>
    <comment ref="AO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 нашли - не там стоит
для вело отмен</t>
        </r>
      </text>
    </comment>
    <comment ref="AF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звонинили не нашли
</t>
        </r>
      </text>
    </comment>
    <comment ref="CE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ошибка в пост кп?</t>
        </r>
      </text>
    </comment>
    <comment ref="BX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Сход в деревне Балажевичи</t>
        </r>
      </text>
    </comment>
    <comment ref="BZ6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X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Сошли в ТА</t>
        </r>
      </text>
    </comment>
    <comment ref="BX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сошли на ТА</t>
        </r>
      </text>
    </comment>
    <comment ref="CC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спят на пс3</t>
        </r>
      </text>
    </comment>
    <comment ref="CC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ушли на трек и не вернулись  09:30!</t>
        </r>
      </text>
    </comment>
    <comment ref="CO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спят на пс3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D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 записали время</t>
        </r>
      </text>
    </comment>
    <comment ref="BR1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нет компостра, кп подтв</t>
        </r>
      </text>
    </comment>
    <comment ref="AO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Пришли на ПС 4, на ориент не пошли</t>
        </r>
      </text>
    </comment>
    <comment ref="BH1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судьи не отметили</t>
        </r>
      </text>
    </comment>
    <comment ref="AO1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Пришли на ПС 4, на ориент не пошли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O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Штраф за не фзятое КП СО - минус 20 балов</t>
        </r>
      </text>
    </comment>
  </commentList>
</comments>
</file>

<file path=xl/sharedStrings.xml><?xml version="1.0" encoding="utf-8"?>
<sst xmlns="http://schemas.openxmlformats.org/spreadsheetml/2006/main" count="1720" uniqueCount="141">
  <si>
    <t>Покорители Марса</t>
  </si>
  <si>
    <t>AR in UA</t>
  </si>
  <si>
    <t>СОЛЬ</t>
  </si>
  <si>
    <t>Лешие Трамваи</t>
  </si>
  <si>
    <t>Пьяные ёжики</t>
  </si>
  <si>
    <t>ЮниОр</t>
  </si>
  <si>
    <t>Матрасу нет!</t>
  </si>
  <si>
    <t>Зеленая фея</t>
  </si>
  <si>
    <t>дай дарогу</t>
  </si>
  <si>
    <t>Longus BLR</t>
  </si>
  <si>
    <t>Tip Top Team</t>
  </si>
  <si>
    <t>Лосось</t>
  </si>
  <si>
    <t>Прощание Славянки</t>
  </si>
  <si>
    <t>Этап 1</t>
  </si>
  <si>
    <t>Этап 3 Городское ориентирование</t>
  </si>
  <si>
    <t>4-5-6 Этапы Вело</t>
  </si>
  <si>
    <t>№</t>
  </si>
  <si>
    <t>Название</t>
  </si>
  <si>
    <t>Старт</t>
  </si>
  <si>
    <t>уход</t>
  </si>
  <si>
    <t>приход</t>
  </si>
  <si>
    <t>ПС1</t>
  </si>
  <si>
    <t>+</t>
  </si>
  <si>
    <t>время</t>
  </si>
  <si>
    <t>7 Этап – Треккинг 1</t>
  </si>
  <si>
    <t>8 Этап - Вело2</t>
  </si>
  <si>
    <t>9 Этап - Гребля</t>
  </si>
  <si>
    <t>10 Этап – Треккинг 2</t>
  </si>
  <si>
    <t>11 этап – Вело 3</t>
  </si>
  <si>
    <t>Техэтап</t>
  </si>
  <si>
    <t>ПС 1</t>
  </si>
  <si>
    <t>ПС2</t>
  </si>
  <si>
    <t>ПС 2</t>
  </si>
  <si>
    <t>ПС 3</t>
  </si>
  <si>
    <t>ПС 4</t>
  </si>
  <si>
    <t>12 Этап – Спорториентирование</t>
  </si>
  <si>
    <t>Бонусы</t>
  </si>
  <si>
    <t>Место</t>
  </si>
  <si>
    <t>ПС4</t>
  </si>
  <si>
    <t>Бонус за этап</t>
  </si>
  <si>
    <t>ФИНИШ</t>
  </si>
  <si>
    <t>За всю гонку</t>
  </si>
  <si>
    <t>общее</t>
  </si>
  <si>
    <t>ММ</t>
  </si>
  <si>
    <t>МЖ</t>
  </si>
  <si>
    <t>13 Этап - Вело4</t>
  </si>
  <si>
    <t>4-5-6 Этапы – Вело 1</t>
  </si>
  <si>
    <t>Бонусные КП</t>
  </si>
  <si>
    <t>Бонусы за всю гонку</t>
  </si>
  <si>
    <t>Этап 2 Городское ориентирование</t>
  </si>
  <si>
    <t>Тип передвижения</t>
  </si>
  <si>
    <t>Бег</t>
  </si>
  <si>
    <t>-</t>
  </si>
  <si>
    <t>Вело</t>
  </si>
  <si>
    <t>?</t>
  </si>
  <si>
    <t>Сиди дома</t>
  </si>
  <si>
    <t>Арена Craft</t>
  </si>
  <si>
    <t>Риск Off</t>
  </si>
  <si>
    <t>Centr</t>
  </si>
  <si>
    <t>Не указано</t>
  </si>
  <si>
    <t>Удрать</t>
  </si>
  <si>
    <t>Wild force</t>
  </si>
  <si>
    <t>Привет Промвед</t>
  </si>
  <si>
    <t>Два ноль четыре</t>
  </si>
  <si>
    <t>Squarepunts</t>
  </si>
  <si>
    <t>КПД</t>
  </si>
  <si>
    <t>Крылья и хвост</t>
  </si>
  <si>
    <t>Ангара</t>
  </si>
  <si>
    <t>Педальки Team</t>
  </si>
  <si>
    <t>Гыгы</t>
  </si>
  <si>
    <t>ЖО</t>
  </si>
  <si>
    <t>Север</t>
  </si>
  <si>
    <t>Кант Deuter</t>
  </si>
  <si>
    <t>Act</t>
  </si>
  <si>
    <t>Полесские робинзоны</t>
  </si>
  <si>
    <t>Crazy team</t>
  </si>
  <si>
    <t>Бастион</t>
  </si>
  <si>
    <t>ХЗ</t>
  </si>
  <si>
    <t>Русы косы</t>
  </si>
  <si>
    <t>От балды</t>
  </si>
  <si>
    <t>Velozona GT Team</t>
  </si>
  <si>
    <t>Новый свет</t>
  </si>
  <si>
    <t>Nitrojam Longus Minsk On site</t>
  </si>
  <si>
    <t>Попутный ветер</t>
  </si>
  <si>
    <t>Hot TAB ВНЕ ЗАЧЕТА 1 участн</t>
  </si>
  <si>
    <t>Не пара</t>
  </si>
  <si>
    <t>Топтыжка</t>
  </si>
  <si>
    <t>Задохлики</t>
  </si>
  <si>
    <t>Веселые пчелки</t>
  </si>
  <si>
    <t>Rusted dreams</t>
  </si>
  <si>
    <t>Неоднозначно</t>
  </si>
  <si>
    <t>Медведы Team</t>
  </si>
  <si>
    <t>пешка</t>
  </si>
  <si>
    <t>вело</t>
  </si>
  <si>
    <t>ПС 4 приход</t>
  </si>
  <si>
    <t>МЕСТО</t>
  </si>
  <si>
    <t>Этап 6</t>
  </si>
  <si>
    <t>Общее</t>
  </si>
  <si>
    <t>Солнечный ветер</t>
  </si>
  <si>
    <t>Этап 7 Спортивное ориентирование</t>
  </si>
  <si>
    <t>Этап 8</t>
  </si>
  <si>
    <t>время в ТЗ</t>
  </si>
  <si>
    <t>ОБЩЕЕ вр ТЗ</t>
  </si>
  <si>
    <t>Сошли</t>
  </si>
  <si>
    <t>13 Команд</t>
  </si>
  <si>
    <t>26 Команд + 1 уч внз</t>
  </si>
  <si>
    <t>6 Команд</t>
  </si>
  <si>
    <t>7 Команд</t>
  </si>
  <si>
    <t>класс</t>
  </si>
  <si>
    <t>стартовало команд</t>
  </si>
  <si>
    <t>дошли до финиша</t>
  </si>
  <si>
    <t>макс бонусов</t>
  </si>
  <si>
    <t>ПРО</t>
  </si>
  <si>
    <t>ВЕЛО</t>
  </si>
  <si>
    <t>ТРЕК</t>
  </si>
  <si>
    <t>ЛЮБИТЕЛИ</t>
  </si>
  <si>
    <t>стартовало человек</t>
  </si>
  <si>
    <t>Время в ТЗ</t>
  </si>
  <si>
    <t>Состав</t>
  </si>
  <si>
    <t>Ж</t>
  </si>
  <si>
    <t>М</t>
  </si>
  <si>
    <t>Д</t>
  </si>
  <si>
    <t>длит этапа</t>
  </si>
  <si>
    <t>Длит этапа</t>
  </si>
  <si>
    <t>Общая длит этапа</t>
  </si>
  <si>
    <t>Штраф за этап</t>
  </si>
  <si>
    <t xml:space="preserve">Бонусы за </t>
  </si>
  <si>
    <t>Бонус ВСЕГО</t>
  </si>
  <si>
    <t>Длит этапов</t>
  </si>
  <si>
    <t xml:space="preserve">Сумма баллов  после Гребли </t>
  </si>
  <si>
    <t>предв</t>
  </si>
  <si>
    <t>оконч</t>
  </si>
  <si>
    <t>добрались в лагерь 17.10</t>
  </si>
  <si>
    <t>добрались в лагерь 16.10</t>
  </si>
  <si>
    <t>ТЕХ. Этап</t>
  </si>
  <si>
    <t>Этап 3-4  Легенда + Трек 1</t>
  </si>
  <si>
    <t>5 Этап Спорториентирование + Тех Этап</t>
  </si>
  <si>
    <t>? Штраф за ориент минус 20 б</t>
  </si>
  <si>
    <t>на финише</t>
  </si>
  <si>
    <t>нет данных</t>
  </si>
  <si>
    <t>По треку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</si>
</sst>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2"/>
      <color rgb="FFFF0000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rgb="FF0070C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20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20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34" borderId="10" xfId="0" applyFont="1" applyFill="1" applyBorder="1" applyAlignment="1">
      <alignment horizontal="center" vertical="top" wrapText="1"/>
    </xf>
    <xf numFmtId="20" fontId="0" fillId="0" borderId="10" xfId="0" applyNumberFormat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43" fillId="36" borderId="10" xfId="0" applyFont="1" applyFill="1" applyBorder="1" applyAlignment="1">
      <alignment vertical="top" wrapText="1"/>
    </xf>
    <xf numFmtId="20" fontId="43" fillId="36" borderId="10" xfId="0" applyNumberFormat="1" applyFont="1" applyFill="1" applyBorder="1" applyAlignment="1">
      <alignment/>
    </xf>
    <xf numFmtId="20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0" fontId="0" fillId="0" borderId="12" xfId="0" applyNumberForma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34" borderId="10" xfId="0" applyFont="1" applyFill="1" applyBorder="1" applyAlignment="1">
      <alignment horizontal="center" vertical="top" wrapText="1"/>
    </xf>
    <xf numFmtId="20" fontId="0" fillId="33" borderId="10" xfId="0" applyNumberForma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20" fontId="0" fillId="33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52" fillId="37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/>
    </xf>
    <xf numFmtId="0" fontId="0" fillId="0" borderId="0" xfId="0" applyFill="1" applyAlignment="1">
      <alignment/>
    </xf>
    <xf numFmtId="20" fontId="0" fillId="36" borderId="10" xfId="0" applyNumberFormat="1" applyFill="1" applyBorder="1" applyAlignment="1">
      <alignment horizontal="center" vertical="top" wrapText="1"/>
    </xf>
    <xf numFmtId="20" fontId="43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0" fontId="0" fillId="0" borderId="10" xfId="0" applyNumberFormat="1" applyBorder="1" applyAlignment="1">
      <alignment vertical="top" wrapText="1"/>
    </xf>
    <xf numFmtId="20" fontId="53" fillId="0" borderId="10" xfId="0" applyNumberFormat="1" applyFont="1" applyBorder="1" applyAlignment="1">
      <alignment vertical="top" wrapText="1"/>
    </xf>
    <xf numFmtId="20" fontId="53" fillId="0" borderId="12" xfId="0" applyNumberFormat="1" applyFont="1" applyBorder="1" applyAlignment="1">
      <alignment vertical="top" wrapText="1"/>
    </xf>
    <xf numFmtId="20" fontId="0" fillId="0" borderId="0" xfId="0" applyNumberFormat="1" applyAlignment="1">
      <alignment/>
    </xf>
    <xf numFmtId="20" fontId="53" fillId="0" borderId="10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20" fontId="52" fillId="0" borderId="10" xfId="0" applyNumberFormat="1" applyFont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20" fontId="53" fillId="36" borderId="12" xfId="0" applyNumberFormat="1" applyFont="1" applyFill="1" applyBorder="1" applyAlignment="1">
      <alignment vertical="top" wrapText="1"/>
    </xf>
    <xf numFmtId="0" fontId="0" fillId="36" borderId="10" xfId="0" applyFill="1" applyBorder="1" applyAlignment="1">
      <alignment/>
    </xf>
    <xf numFmtId="20" fontId="0" fillId="36" borderId="10" xfId="0" applyNumberFormat="1" applyFill="1" applyBorder="1" applyAlignment="1">
      <alignment vertical="top" wrapText="1"/>
    </xf>
    <xf numFmtId="20" fontId="0" fillId="36" borderId="12" xfId="0" applyNumberFormat="1" applyFill="1" applyBorder="1" applyAlignment="1">
      <alignment vertical="top" wrapText="1"/>
    </xf>
    <xf numFmtId="20" fontId="52" fillId="36" borderId="10" xfId="0" applyNumberFormat="1" applyFont="1" applyFill="1" applyBorder="1" applyAlignment="1">
      <alignment horizontal="center" vertical="top" wrapText="1"/>
    </xf>
    <xf numFmtId="0" fontId="50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vertical="top" wrapText="1"/>
    </xf>
    <xf numFmtId="20" fontId="53" fillId="36" borderId="10" xfId="0" applyNumberFormat="1" applyFont="1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20" fontId="0" fillId="36" borderId="0" xfId="0" applyNumberFormat="1" applyFill="1" applyAlignment="1">
      <alignment/>
    </xf>
    <xf numFmtId="0" fontId="0" fillId="36" borderId="12" xfId="0" applyFill="1" applyBorder="1" applyAlignment="1">
      <alignment vertical="top" wrapText="1"/>
    </xf>
    <xf numFmtId="0" fontId="52" fillId="36" borderId="10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/>
    </xf>
    <xf numFmtId="20" fontId="0" fillId="0" borderId="12" xfId="0" applyNumberForma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20" fontId="43" fillId="36" borderId="10" xfId="0" applyNumberFormat="1" applyFont="1" applyFill="1" applyBorder="1" applyAlignment="1">
      <alignment horizontal="center" vertical="top" wrapText="1"/>
    </xf>
    <xf numFmtId="20" fontId="0" fillId="36" borderId="12" xfId="0" applyNumberFormat="1" applyFill="1" applyBorder="1" applyAlignment="1">
      <alignment horizontal="center" vertical="top" wrapText="1"/>
    </xf>
    <xf numFmtId="20" fontId="53" fillId="36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36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20" fontId="53" fillId="36" borderId="0" xfId="0" applyNumberFormat="1" applyFont="1" applyFill="1" applyBorder="1" applyAlignment="1">
      <alignment vertical="top" wrapText="1"/>
    </xf>
    <xf numFmtId="20" fontId="53" fillId="0" borderId="0" xfId="0" applyNumberFormat="1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20" fontId="0" fillId="0" borderId="11" xfId="0" applyNumberForma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6" borderId="12" xfId="0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20" fontId="0" fillId="35" borderId="10" xfId="0" applyNumberFormat="1" applyFill="1" applyBorder="1" applyAlignment="1">
      <alignment vertical="top" wrapText="1"/>
    </xf>
    <xf numFmtId="20" fontId="53" fillId="0" borderId="10" xfId="0" applyNumberFormat="1" applyFont="1" applyFill="1" applyBorder="1" applyAlignment="1">
      <alignment vertical="top" wrapText="1"/>
    </xf>
    <xf numFmtId="0" fontId="54" fillId="0" borderId="0" xfId="0" applyFont="1" applyAlignment="1">
      <alignment/>
    </xf>
    <xf numFmtId="20" fontId="54" fillId="36" borderId="10" xfId="0" applyNumberFormat="1" applyFont="1" applyFill="1" applyBorder="1" applyAlignment="1">
      <alignment vertical="top" wrapText="1"/>
    </xf>
    <xf numFmtId="20" fontId="54" fillId="33" borderId="10" xfId="0" applyNumberFormat="1" applyFont="1" applyFill="1" applyBorder="1" applyAlignment="1">
      <alignment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36" borderId="10" xfId="0" applyFont="1" applyFill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2" fillId="34" borderId="13" xfId="0" applyFont="1" applyFill="1" applyBorder="1" applyAlignment="1">
      <alignment horizontal="center" vertical="top" wrapText="1"/>
    </xf>
    <xf numFmtId="0" fontId="52" fillId="34" borderId="14" xfId="0" applyFont="1" applyFill="1" applyBorder="1" applyAlignment="1">
      <alignment horizontal="center" vertical="top" wrapText="1"/>
    </xf>
    <xf numFmtId="0" fontId="52" fillId="34" borderId="15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3" fillId="34" borderId="13" xfId="0" applyFont="1" applyFill="1" applyBorder="1" applyAlignment="1">
      <alignment horizontal="center" vertical="top" wrapText="1"/>
    </xf>
    <xf numFmtId="0" fontId="43" fillId="34" borderId="14" xfId="0" applyFont="1" applyFill="1" applyBorder="1" applyAlignment="1">
      <alignment horizontal="center" vertical="top" wrapText="1"/>
    </xf>
    <xf numFmtId="0" fontId="43" fillId="34" borderId="15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54" fillId="34" borderId="13" xfId="0" applyFont="1" applyFill="1" applyBorder="1" applyAlignment="1">
      <alignment horizontal="center" vertical="top" wrapText="1"/>
    </xf>
    <xf numFmtId="0" fontId="54" fillId="34" borderId="14" xfId="0" applyFont="1" applyFill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7" fillId="36" borderId="10" xfId="0" applyFont="1" applyFill="1" applyBorder="1" applyAlignment="1">
      <alignment vertical="top" wrapText="1"/>
    </xf>
    <xf numFmtId="20" fontId="57" fillId="36" borderId="10" xfId="0" applyNumberFormat="1" applyFont="1" applyFill="1" applyBorder="1" applyAlignment="1">
      <alignment/>
    </xf>
    <xf numFmtId="20" fontId="57" fillId="36" borderId="10" xfId="0" applyNumberFormat="1" applyFont="1" applyFill="1" applyBorder="1" applyAlignment="1">
      <alignment horizontal="center" vertical="top" wrapText="1"/>
    </xf>
    <xf numFmtId="0" fontId="57" fillId="36" borderId="10" xfId="0" applyFont="1" applyFill="1" applyBorder="1" applyAlignment="1">
      <alignment horizontal="center" vertical="top" wrapText="1"/>
    </xf>
    <xf numFmtId="20" fontId="58" fillId="36" borderId="12" xfId="0" applyNumberFormat="1" applyFont="1" applyFill="1" applyBorder="1" applyAlignment="1">
      <alignment vertical="top" wrapText="1"/>
    </xf>
    <xf numFmtId="20" fontId="59" fillId="36" borderId="10" xfId="0" applyNumberFormat="1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horizontal="center" vertical="top" wrapText="1"/>
    </xf>
    <xf numFmtId="20" fontId="58" fillId="36" borderId="10" xfId="0" applyNumberFormat="1" applyFont="1" applyFill="1" applyBorder="1" applyAlignment="1">
      <alignment vertical="top" wrapText="1"/>
    </xf>
    <xf numFmtId="0" fontId="60" fillId="36" borderId="10" xfId="0" applyFont="1" applyFill="1" applyBorder="1" applyAlignment="1">
      <alignment horizontal="center" vertical="top" wrapText="1"/>
    </xf>
    <xf numFmtId="20" fontId="60" fillId="36" borderId="10" xfId="0" applyNumberFormat="1" applyFont="1" applyFill="1" applyBorder="1" applyAlignment="1">
      <alignment vertical="top" wrapText="1"/>
    </xf>
    <xf numFmtId="20" fontId="58" fillId="36" borderId="0" xfId="0" applyNumberFormat="1" applyFont="1" applyFill="1" applyBorder="1" applyAlignment="1">
      <alignment vertical="top" wrapText="1"/>
    </xf>
    <xf numFmtId="0" fontId="31" fillId="36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20" fontId="57" fillId="34" borderId="10" xfId="0" applyNumberFormat="1" applyFont="1" applyFill="1" applyBorder="1" applyAlignment="1">
      <alignment/>
    </xf>
    <xf numFmtId="20" fontId="57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20" fontId="58" fillId="0" borderId="12" xfId="0" applyNumberFormat="1" applyFont="1" applyBorder="1" applyAlignment="1">
      <alignment vertical="top" wrapText="1"/>
    </xf>
    <xf numFmtId="0" fontId="59" fillId="34" borderId="10" xfId="0" applyFont="1" applyFill="1" applyBorder="1" applyAlignment="1">
      <alignment horizontal="center" vertical="top" wrapText="1"/>
    </xf>
    <xf numFmtId="20" fontId="58" fillId="0" borderId="10" xfId="0" applyNumberFormat="1" applyFont="1" applyBorder="1" applyAlignment="1">
      <alignment vertical="top" wrapText="1"/>
    </xf>
    <xf numFmtId="20" fontId="58" fillId="0" borderId="10" xfId="0" applyNumberFormat="1" applyFont="1" applyFill="1" applyBorder="1" applyAlignment="1">
      <alignment vertical="top" wrapText="1"/>
    </xf>
    <xf numFmtId="0" fontId="60" fillId="34" borderId="10" xfId="0" applyFont="1" applyFill="1" applyBorder="1" applyAlignment="1">
      <alignment horizontal="center" vertical="top" wrapText="1"/>
    </xf>
    <xf numFmtId="20" fontId="60" fillId="33" borderId="10" xfId="0" applyNumberFormat="1" applyFont="1" applyFill="1" applyBorder="1" applyAlignment="1">
      <alignment vertical="top" wrapText="1"/>
    </xf>
    <xf numFmtId="20" fontId="58" fillId="0" borderId="0" xfId="0" applyNumberFormat="1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57" fillId="36" borderId="10" xfId="0" applyFont="1" applyFill="1" applyBorder="1" applyAlignment="1">
      <alignment/>
    </xf>
    <xf numFmtId="20" fontId="57" fillId="36" borderId="10" xfId="0" applyNumberFormat="1" applyFont="1" applyFill="1" applyBorder="1" applyAlignment="1">
      <alignment vertical="top" wrapText="1"/>
    </xf>
    <xf numFmtId="20" fontId="57" fillId="36" borderId="12" xfId="0" applyNumberFormat="1" applyFont="1" applyFill="1" applyBorder="1" applyAlignment="1">
      <alignment vertical="top" wrapText="1"/>
    </xf>
    <xf numFmtId="0" fontId="57" fillId="36" borderId="11" xfId="0" applyFont="1" applyFill="1" applyBorder="1" applyAlignment="1">
      <alignment vertical="top" wrapText="1"/>
    </xf>
    <xf numFmtId="20" fontId="57" fillId="36" borderId="0" xfId="0" applyNumberFormat="1" applyFont="1" applyFill="1" applyAlignment="1">
      <alignment/>
    </xf>
    <xf numFmtId="0" fontId="57" fillId="36" borderId="0" xfId="0" applyFont="1" applyFill="1" applyAlignment="1">
      <alignment/>
    </xf>
    <xf numFmtId="20" fontId="57" fillId="36" borderId="11" xfId="0" applyNumberFormat="1" applyFont="1" applyFill="1" applyBorder="1" applyAlignment="1">
      <alignment vertical="top" wrapText="1"/>
    </xf>
    <xf numFmtId="20" fontId="57" fillId="0" borderId="10" xfId="0" applyNumberFormat="1" applyFont="1" applyBorder="1" applyAlignment="1">
      <alignment/>
    </xf>
    <xf numFmtId="0" fontId="57" fillId="34" borderId="10" xfId="0" applyFont="1" applyFill="1" applyBorder="1" applyAlignment="1">
      <alignment/>
    </xf>
    <xf numFmtId="20" fontId="57" fillId="33" borderId="10" xfId="0" applyNumberFormat="1" applyFont="1" applyFill="1" applyBorder="1" applyAlignment="1">
      <alignment/>
    </xf>
    <xf numFmtId="0" fontId="57" fillId="34" borderId="10" xfId="0" applyFont="1" applyFill="1" applyBorder="1" applyAlignment="1">
      <alignment horizontal="center" vertical="top" wrapText="1"/>
    </xf>
    <xf numFmtId="20" fontId="57" fillId="33" borderId="10" xfId="0" applyNumberFormat="1" applyFont="1" applyFill="1" applyBorder="1" applyAlignment="1">
      <alignment vertical="top" wrapText="1"/>
    </xf>
    <xf numFmtId="20" fontId="57" fillId="33" borderId="10" xfId="0" applyNumberFormat="1" applyFont="1" applyFill="1" applyBorder="1" applyAlignment="1">
      <alignment horizontal="center" vertical="top" wrapText="1"/>
    </xf>
    <xf numFmtId="20" fontId="57" fillId="0" borderId="12" xfId="0" applyNumberFormat="1" applyFont="1" applyBorder="1" applyAlignment="1">
      <alignment vertical="top" wrapText="1"/>
    </xf>
    <xf numFmtId="20" fontId="57" fillId="0" borderId="10" xfId="0" applyNumberFormat="1" applyFont="1" applyBorder="1" applyAlignment="1">
      <alignment vertical="top" wrapText="1"/>
    </xf>
    <xf numFmtId="0" fontId="57" fillId="34" borderId="10" xfId="0" applyFont="1" applyFill="1" applyBorder="1" applyAlignment="1">
      <alignment vertical="top" wrapText="1"/>
    </xf>
    <xf numFmtId="20" fontId="57" fillId="0" borderId="11" xfId="0" applyNumberFormat="1" applyFont="1" applyBorder="1" applyAlignment="1">
      <alignment vertical="top" wrapText="1"/>
    </xf>
    <xf numFmtId="20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20" fontId="62" fillId="0" borderId="10" xfId="0" applyNumberFormat="1" applyFont="1" applyBorder="1" applyAlignment="1">
      <alignment horizontal="center" vertical="top" wrapText="1"/>
    </xf>
    <xf numFmtId="20" fontId="63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top" wrapText="1"/>
    </xf>
    <xf numFmtId="20" fontId="62" fillId="33" borderId="10" xfId="0" applyNumberFormat="1" applyFont="1" applyFill="1" applyBorder="1" applyAlignment="1">
      <alignment horizontal="center" vertical="top" wrapText="1"/>
    </xf>
    <xf numFmtId="20" fontId="61" fillId="0" borderId="10" xfId="0" applyNumberFormat="1" applyFont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20" fontId="6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mwadtour.com/?md=circles&amp;item=177" TargetMode="External" /><Relationship Id="rId2" Type="http://schemas.openxmlformats.org/officeDocument/2006/relationships/hyperlink" Target="http://promwadtour.com/?md=circles&amp;item=424" TargetMode="External" /><Relationship Id="rId3" Type="http://schemas.openxmlformats.org/officeDocument/2006/relationships/hyperlink" Target="http://promwadtour.com/?md=circles&amp;item=417" TargetMode="External" /><Relationship Id="rId4" Type="http://schemas.openxmlformats.org/officeDocument/2006/relationships/hyperlink" Target="http://promwadtour.com/?md=circles&amp;item=252" TargetMode="External" /><Relationship Id="rId5" Type="http://schemas.openxmlformats.org/officeDocument/2006/relationships/hyperlink" Target="http://promwadtour.com/?md=circles&amp;item=18" TargetMode="External" /><Relationship Id="rId6" Type="http://schemas.openxmlformats.org/officeDocument/2006/relationships/hyperlink" Target="http://promwadtour.com/?md=circles&amp;item=316" TargetMode="External" /><Relationship Id="rId7" Type="http://schemas.openxmlformats.org/officeDocument/2006/relationships/hyperlink" Target="http://promwadtour.com/?md=circles&amp;item=332" TargetMode="External" /><Relationship Id="rId8" Type="http://schemas.openxmlformats.org/officeDocument/2006/relationships/hyperlink" Target="http://promwadtour.com/?md=circles&amp;item=163" TargetMode="External" /><Relationship Id="rId9" Type="http://schemas.openxmlformats.org/officeDocument/2006/relationships/hyperlink" Target="http://promwadtour.com/?md=circles&amp;item=121" TargetMode="External" /><Relationship Id="rId10" Type="http://schemas.openxmlformats.org/officeDocument/2006/relationships/hyperlink" Target="http://promwadtour.com/?md=circles&amp;item=313" TargetMode="External" /><Relationship Id="rId11" Type="http://schemas.openxmlformats.org/officeDocument/2006/relationships/hyperlink" Target="http://promwadtour.com/?md=circles&amp;item=279" TargetMode="External" /><Relationship Id="rId12" Type="http://schemas.openxmlformats.org/officeDocument/2006/relationships/hyperlink" Target="http://promwadtour.com/?md=circles&amp;item=76" TargetMode="External" /><Relationship Id="rId13" Type="http://schemas.openxmlformats.org/officeDocument/2006/relationships/hyperlink" Target="http://promwadtour.com/?md=circles&amp;item=412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7"/>
  <sheetViews>
    <sheetView zoomScalePageLayoutView="0" workbookViewId="0" topLeftCell="A1">
      <pane xSplit="2" ySplit="4" topLeftCell="D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L17" sqref="DL17"/>
    </sheetView>
  </sheetViews>
  <sheetFormatPr defaultColWidth="9.8515625" defaultRowHeight="15"/>
  <cols>
    <col min="1" max="1" width="4.00390625" style="0" bestFit="1" customWidth="1"/>
    <col min="2" max="2" width="19.8515625" style="0" bestFit="1" customWidth="1"/>
    <col min="3" max="4" width="3.8515625" style="0" customWidth="1"/>
    <col min="5" max="5" width="6.00390625" style="0" bestFit="1" customWidth="1"/>
    <col min="6" max="8" width="1.8515625" style="0" customWidth="1"/>
    <col min="9" max="9" width="8.8515625" style="0" customWidth="1"/>
    <col min="10" max="10" width="6.8515625" style="0" bestFit="1" customWidth="1"/>
    <col min="11" max="26" width="4.00390625" style="0" bestFit="1" customWidth="1"/>
    <col min="27" max="27" width="7.8515625" style="0" bestFit="1" customWidth="1"/>
    <col min="28" max="28" width="7.28125" style="0" bestFit="1" customWidth="1"/>
    <col min="29" max="29" width="7.140625" style="0" customWidth="1"/>
    <col min="30" max="30" width="6.8515625" style="0" bestFit="1" customWidth="1"/>
    <col min="31" max="31" width="6.8515625" style="0" customWidth="1"/>
    <col min="32" max="35" width="3.00390625" style="0" bestFit="1" customWidth="1"/>
    <col min="36" max="47" width="4.00390625" style="0" bestFit="1" customWidth="1"/>
    <col min="48" max="48" width="7.8515625" style="0" bestFit="1" customWidth="1"/>
    <col min="49" max="49" width="7.28125" style="0" bestFit="1" customWidth="1"/>
    <col min="50" max="50" width="7.140625" style="0" customWidth="1"/>
    <col min="51" max="51" width="8.421875" style="0" customWidth="1"/>
    <col min="52" max="52" width="9.421875" style="0" customWidth="1"/>
    <col min="53" max="53" width="8.421875" style="0" customWidth="1"/>
    <col min="54" max="58" width="3.00390625" style="0" bestFit="1" customWidth="1"/>
    <col min="59" max="59" width="7.8515625" style="0" bestFit="1" customWidth="1"/>
    <col min="60" max="60" width="7.57421875" style="0" customWidth="1"/>
    <col min="61" max="61" width="7.140625" style="0" customWidth="1"/>
    <col min="62" max="62" width="6.8515625" style="0" bestFit="1" customWidth="1"/>
    <col min="63" max="63" width="6.8515625" style="0" customWidth="1"/>
    <col min="64" max="70" width="3.00390625" style="0" bestFit="1" customWidth="1"/>
    <col min="71" max="71" width="7.8515625" style="0" bestFit="1" customWidth="1"/>
    <col min="72" max="72" width="7.421875" style="0" customWidth="1"/>
    <col min="73" max="73" width="7.140625" style="0" customWidth="1"/>
    <col min="74" max="74" width="7.421875" style="0" customWidth="1"/>
    <col min="75" max="75" width="6.57421875" style="0" customWidth="1"/>
    <col min="76" max="76" width="7.8515625" style="0" bestFit="1" customWidth="1"/>
    <col min="77" max="77" width="7.140625" style="0" customWidth="1"/>
    <col min="78" max="80" width="7.140625" style="55" customWidth="1"/>
    <col min="81" max="81" width="9.8515625" style="0" customWidth="1"/>
    <col min="82" max="82" width="7.7109375" style="0" customWidth="1"/>
    <col min="83" max="83" width="3.7109375" style="0" customWidth="1"/>
    <col min="84" max="90" width="3.00390625" style="0" bestFit="1" customWidth="1"/>
    <col min="91" max="91" width="7.8515625" style="0" bestFit="1" customWidth="1"/>
    <col min="92" max="92" width="7.28125" style="0" customWidth="1"/>
    <col min="93" max="93" width="7.140625" style="0" customWidth="1"/>
    <col min="94" max="94" width="9.8515625" style="0" customWidth="1"/>
    <col min="95" max="95" width="7.7109375" style="0" customWidth="1"/>
    <col min="96" max="96" width="3.00390625" style="0" bestFit="1" customWidth="1"/>
    <col min="97" max="97" width="7.8515625" style="0" bestFit="1" customWidth="1"/>
    <col min="98" max="98" width="5.28125" style="0" customWidth="1"/>
    <col min="99" max="99" width="6.28125" style="0" customWidth="1"/>
    <col min="100" max="100" width="6.421875" style="0" customWidth="1"/>
    <col min="101" max="101" width="7.7109375" style="0" customWidth="1"/>
    <col min="102" max="111" width="3.00390625" style="0" bestFit="1" customWidth="1"/>
    <col min="112" max="112" width="7.8515625" style="0" bestFit="1" customWidth="1"/>
    <col min="113" max="113" width="7.7109375" style="0" customWidth="1"/>
    <col min="114" max="114" width="7.140625" style="0" customWidth="1"/>
    <col min="115" max="115" width="6.140625" style="0" bestFit="1" customWidth="1"/>
    <col min="116" max="116" width="6.421875" style="0" customWidth="1"/>
    <col min="117" max="127" width="4.00390625" style="0" bestFit="1" customWidth="1"/>
    <col min="128" max="128" width="8.00390625" style="0" customWidth="1"/>
    <col min="129" max="129" width="8.57421875" style="0" bestFit="1" customWidth="1"/>
    <col min="130" max="130" width="9.7109375" style="0" customWidth="1"/>
    <col min="131" max="131" width="8.57421875" style="94" customWidth="1"/>
    <col min="132" max="132" width="7.28125" style="0" bestFit="1" customWidth="1"/>
    <col min="133" max="133" width="4.7109375" style="0" bestFit="1" customWidth="1"/>
    <col min="134" max="134" width="4.57421875" style="0" bestFit="1" customWidth="1"/>
    <col min="135" max="135" width="9.8515625" style="94" customWidth="1"/>
    <col min="136" max="137" width="7.140625" style="0" customWidth="1"/>
  </cols>
  <sheetData>
    <row r="1" spans="1:137" s="7" customFormat="1" ht="18" customHeight="1">
      <c r="A1" s="115" t="s">
        <v>104</v>
      </c>
      <c r="B1" s="115"/>
      <c r="C1" s="108" t="s">
        <v>118</v>
      </c>
      <c r="D1" s="109"/>
      <c r="E1" s="116" t="s">
        <v>18</v>
      </c>
      <c r="F1" s="105" t="s">
        <v>13</v>
      </c>
      <c r="G1" s="105"/>
      <c r="H1" s="105"/>
      <c r="I1" s="26"/>
      <c r="J1" s="107" t="s">
        <v>14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6"/>
      <c r="AC1" s="26"/>
      <c r="AD1" s="107" t="s">
        <v>15</v>
      </c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6"/>
      <c r="AX1" s="26"/>
      <c r="AY1" s="6"/>
      <c r="AZ1" s="10"/>
      <c r="BA1" s="107" t="s">
        <v>24</v>
      </c>
      <c r="BB1" s="107"/>
      <c r="BC1" s="107"/>
      <c r="BD1" s="107"/>
      <c r="BE1" s="107"/>
      <c r="BF1" s="107"/>
      <c r="BG1" s="107"/>
      <c r="BH1" s="6"/>
      <c r="BI1" s="26"/>
      <c r="BJ1" s="6"/>
      <c r="BK1" s="10"/>
      <c r="BL1" s="107" t="s">
        <v>25</v>
      </c>
      <c r="BM1" s="107"/>
      <c r="BN1" s="107"/>
      <c r="BO1" s="107"/>
      <c r="BP1" s="107"/>
      <c r="BQ1" s="107"/>
      <c r="BR1" s="107"/>
      <c r="BS1" s="107"/>
      <c r="BT1" s="31"/>
      <c r="BU1" s="26"/>
      <c r="BV1" s="107" t="s">
        <v>26</v>
      </c>
      <c r="BW1" s="107"/>
      <c r="BX1" s="107"/>
      <c r="BY1" s="26"/>
      <c r="BZ1" s="53"/>
      <c r="CA1" s="120" t="s">
        <v>129</v>
      </c>
      <c r="CB1" s="120"/>
      <c r="CC1" s="107" t="s">
        <v>27</v>
      </c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26"/>
      <c r="CP1" s="107"/>
      <c r="CQ1" s="107"/>
      <c r="CR1" s="121" t="s">
        <v>28</v>
      </c>
      <c r="CS1" s="122"/>
      <c r="CT1" s="122"/>
      <c r="CU1" s="80"/>
      <c r="CV1" s="90"/>
      <c r="CW1" s="90"/>
      <c r="CX1" s="121" t="s">
        <v>35</v>
      </c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3"/>
      <c r="DL1" s="24"/>
      <c r="DM1" s="6"/>
      <c r="DN1" s="6"/>
      <c r="DO1" s="6"/>
      <c r="DP1" s="6"/>
      <c r="DQ1" s="107" t="s">
        <v>45</v>
      </c>
      <c r="DR1" s="107"/>
      <c r="DS1" s="107"/>
      <c r="DT1" s="107"/>
      <c r="DU1" s="107"/>
      <c r="DV1" s="107"/>
      <c r="DW1" s="107"/>
      <c r="DX1" s="107"/>
      <c r="DY1" s="6"/>
      <c r="DZ1" s="31"/>
      <c r="EA1" s="97" t="s">
        <v>36</v>
      </c>
      <c r="EB1" s="107" t="s">
        <v>37</v>
      </c>
      <c r="EC1" s="107"/>
      <c r="ED1" s="107"/>
      <c r="EE1" s="94"/>
      <c r="EF1" s="31"/>
      <c r="EG1" s="81"/>
    </row>
    <row r="2" spans="1:137" s="7" customFormat="1" ht="13.5" customHeight="1">
      <c r="A2" s="105" t="s">
        <v>16</v>
      </c>
      <c r="B2" s="106" t="s">
        <v>17</v>
      </c>
      <c r="C2" s="110"/>
      <c r="D2" s="111"/>
      <c r="E2" s="107"/>
      <c r="F2" s="107">
        <v>1</v>
      </c>
      <c r="G2" s="107">
        <v>2</v>
      </c>
      <c r="H2" s="107">
        <v>3</v>
      </c>
      <c r="I2" s="99" t="s">
        <v>122</v>
      </c>
      <c r="J2" s="6" t="s">
        <v>18</v>
      </c>
      <c r="K2" s="107">
        <v>101</v>
      </c>
      <c r="L2" s="107">
        <v>102</v>
      </c>
      <c r="M2" s="107">
        <v>103</v>
      </c>
      <c r="N2" s="107">
        <v>104</v>
      </c>
      <c r="O2" s="107">
        <v>105</v>
      </c>
      <c r="P2" s="107">
        <v>106</v>
      </c>
      <c r="Q2" s="107">
        <v>107</v>
      </c>
      <c r="R2" s="107">
        <v>108</v>
      </c>
      <c r="S2" s="107">
        <v>109</v>
      </c>
      <c r="T2" s="107">
        <v>110</v>
      </c>
      <c r="U2" s="107">
        <v>111</v>
      </c>
      <c r="V2" s="107">
        <v>112</v>
      </c>
      <c r="W2" s="107">
        <v>113</v>
      </c>
      <c r="X2" s="107">
        <v>114</v>
      </c>
      <c r="Y2" s="107">
        <v>115</v>
      </c>
      <c r="Z2" s="107">
        <v>116</v>
      </c>
      <c r="AA2" s="6" t="s">
        <v>18</v>
      </c>
      <c r="AB2" s="117" t="s">
        <v>39</v>
      </c>
      <c r="AC2" s="99" t="s">
        <v>122</v>
      </c>
      <c r="AD2" s="6" t="s">
        <v>18</v>
      </c>
      <c r="AE2" s="114" t="s">
        <v>101</v>
      </c>
      <c r="AF2" s="107">
        <v>21</v>
      </c>
      <c r="AG2" s="107">
        <v>22</v>
      </c>
      <c r="AH2" s="107">
        <v>31</v>
      </c>
      <c r="AI2" s="107">
        <v>32</v>
      </c>
      <c r="AJ2" s="107">
        <v>201</v>
      </c>
      <c r="AK2" s="107">
        <v>202</v>
      </c>
      <c r="AL2" s="107">
        <v>203</v>
      </c>
      <c r="AM2" s="107">
        <v>204</v>
      </c>
      <c r="AN2" s="107">
        <v>205</v>
      </c>
      <c r="AO2" s="107">
        <v>206</v>
      </c>
      <c r="AP2" s="107">
        <v>207</v>
      </c>
      <c r="AQ2" s="107">
        <v>208</v>
      </c>
      <c r="AR2" s="107">
        <v>209</v>
      </c>
      <c r="AS2" s="107">
        <v>210</v>
      </c>
      <c r="AT2" s="107">
        <v>211</v>
      </c>
      <c r="AU2" s="107">
        <v>212</v>
      </c>
      <c r="AV2" s="6" t="s">
        <v>21</v>
      </c>
      <c r="AW2" s="117" t="s">
        <v>39</v>
      </c>
      <c r="AX2" s="99" t="s">
        <v>122</v>
      </c>
      <c r="AY2" s="6" t="s">
        <v>21</v>
      </c>
      <c r="AZ2" s="114" t="s">
        <v>101</v>
      </c>
      <c r="BA2" s="107">
        <v>41</v>
      </c>
      <c r="BB2" s="107">
        <v>42</v>
      </c>
      <c r="BC2" s="107">
        <v>43</v>
      </c>
      <c r="BD2" s="107">
        <v>44</v>
      </c>
      <c r="BE2" s="107">
        <v>45</v>
      </c>
      <c r="BF2" s="107">
        <v>46</v>
      </c>
      <c r="BG2" s="6" t="s">
        <v>21</v>
      </c>
      <c r="BH2" s="117" t="s">
        <v>39</v>
      </c>
      <c r="BI2" s="99" t="s">
        <v>122</v>
      </c>
      <c r="BJ2" s="6" t="s">
        <v>30</v>
      </c>
      <c r="BK2" s="114" t="s">
        <v>101</v>
      </c>
      <c r="BL2" s="107">
        <v>51</v>
      </c>
      <c r="BM2" s="107">
        <v>52</v>
      </c>
      <c r="BN2" s="107">
        <v>53</v>
      </c>
      <c r="BO2" s="107">
        <v>54</v>
      </c>
      <c r="BP2" s="107">
        <v>55</v>
      </c>
      <c r="BQ2" s="107">
        <v>56</v>
      </c>
      <c r="BR2" s="107">
        <v>57</v>
      </c>
      <c r="BS2" s="6" t="s">
        <v>31</v>
      </c>
      <c r="BT2" s="117" t="s">
        <v>39</v>
      </c>
      <c r="BU2" s="99" t="s">
        <v>122</v>
      </c>
      <c r="BV2" s="25" t="s">
        <v>32</v>
      </c>
      <c r="BW2" s="114" t="s">
        <v>101</v>
      </c>
      <c r="BX2" s="6" t="s">
        <v>33</v>
      </c>
      <c r="BY2" s="99" t="s">
        <v>122</v>
      </c>
      <c r="BZ2" s="102" t="s">
        <v>125</v>
      </c>
      <c r="CA2" s="120"/>
      <c r="CB2" s="120"/>
      <c r="CC2" s="25" t="s">
        <v>33</v>
      </c>
      <c r="CD2" s="114" t="s">
        <v>101</v>
      </c>
      <c r="CE2" s="120">
        <v>61</v>
      </c>
      <c r="CF2" s="107">
        <v>62</v>
      </c>
      <c r="CG2" s="107">
        <v>63</v>
      </c>
      <c r="CH2" s="107">
        <v>64</v>
      </c>
      <c r="CI2" s="107">
        <v>66</v>
      </c>
      <c r="CJ2" s="107">
        <v>67</v>
      </c>
      <c r="CK2" s="107">
        <v>68</v>
      </c>
      <c r="CL2" s="107">
        <v>69</v>
      </c>
      <c r="CM2" s="6" t="s">
        <v>33</v>
      </c>
      <c r="CN2" s="117" t="s">
        <v>39</v>
      </c>
      <c r="CO2" s="99" t="s">
        <v>122</v>
      </c>
      <c r="CP2" s="25" t="s">
        <v>33</v>
      </c>
      <c r="CQ2" s="114" t="s">
        <v>101</v>
      </c>
      <c r="CR2" s="107">
        <v>71</v>
      </c>
      <c r="CS2" s="6" t="s">
        <v>34</v>
      </c>
      <c r="CT2" s="125" t="s">
        <v>29</v>
      </c>
      <c r="CU2" s="99" t="s">
        <v>122</v>
      </c>
      <c r="CV2" s="89" t="s">
        <v>34</v>
      </c>
      <c r="CW2" s="114" t="s">
        <v>101</v>
      </c>
      <c r="CX2" s="107">
        <v>81</v>
      </c>
      <c r="CY2" s="107">
        <v>82</v>
      </c>
      <c r="CZ2" s="107">
        <v>83</v>
      </c>
      <c r="DA2" s="107">
        <v>84</v>
      </c>
      <c r="DB2" s="107">
        <v>85</v>
      </c>
      <c r="DC2" s="107">
        <v>86</v>
      </c>
      <c r="DD2" s="107">
        <v>87</v>
      </c>
      <c r="DE2" s="107">
        <v>88</v>
      </c>
      <c r="DF2" s="107">
        <v>89</v>
      </c>
      <c r="DG2" s="107">
        <v>90</v>
      </c>
      <c r="DH2" s="6" t="s">
        <v>38</v>
      </c>
      <c r="DI2" s="117" t="s">
        <v>39</v>
      </c>
      <c r="DJ2" s="99" t="s">
        <v>122</v>
      </c>
      <c r="DK2" s="6" t="s">
        <v>34</v>
      </c>
      <c r="DL2" s="114" t="s">
        <v>101</v>
      </c>
      <c r="DM2" s="107">
        <v>301</v>
      </c>
      <c r="DN2" s="107">
        <v>302</v>
      </c>
      <c r="DO2" s="107">
        <v>303</v>
      </c>
      <c r="DP2" s="107">
        <v>304</v>
      </c>
      <c r="DQ2" s="107">
        <v>305</v>
      </c>
      <c r="DR2" s="107">
        <v>306</v>
      </c>
      <c r="DS2" s="107">
        <v>307</v>
      </c>
      <c r="DT2" s="107">
        <v>308</v>
      </c>
      <c r="DU2" s="107">
        <v>309</v>
      </c>
      <c r="DV2" s="107">
        <v>310</v>
      </c>
      <c r="DW2" s="107">
        <v>311</v>
      </c>
      <c r="DX2" s="117" t="s">
        <v>39</v>
      </c>
      <c r="DY2" s="107" t="s">
        <v>40</v>
      </c>
      <c r="DZ2" s="99" t="s">
        <v>122</v>
      </c>
      <c r="EA2" s="128" t="s">
        <v>41</v>
      </c>
      <c r="EB2" s="107" t="s">
        <v>42</v>
      </c>
      <c r="EC2" s="107" t="s">
        <v>43</v>
      </c>
      <c r="ED2" s="107" t="s">
        <v>44</v>
      </c>
      <c r="EE2" s="124" t="s">
        <v>102</v>
      </c>
      <c r="EF2" s="99" t="s">
        <v>122</v>
      </c>
      <c r="EG2" s="82"/>
    </row>
    <row r="3" spans="1:137" s="7" customFormat="1" ht="13.5" customHeight="1">
      <c r="A3" s="105"/>
      <c r="B3" s="106"/>
      <c r="C3" s="110"/>
      <c r="D3" s="111"/>
      <c r="E3" s="107"/>
      <c r="F3" s="107"/>
      <c r="G3" s="107"/>
      <c r="H3" s="107"/>
      <c r="I3" s="100"/>
      <c r="J3" s="6" t="s">
        <v>19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6" t="s">
        <v>20</v>
      </c>
      <c r="AB3" s="118"/>
      <c r="AC3" s="100"/>
      <c r="AD3" s="6" t="s">
        <v>19</v>
      </c>
      <c r="AE3" s="114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6" t="s">
        <v>20</v>
      </c>
      <c r="AW3" s="118"/>
      <c r="AX3" s="100"/>
      <c r="AY3" s="6" t="s">
        <v>19</v>
      </c>
      <c r="AZ3" s="114"/>
      <c r="BA3" s="107"/>
      <c r="BB3" s="107"/>
      <c r="BC3" s="107"/>
      <c r="BD3" s="107"/>
      <c r="BE3" s="107"/>
      <c r="BF3" s="107"/>
      <c r="BG3" s="6" t="s">
        <v>20</v>
      </c>
      <c r="BH3" s="118"/>
      <c r="BI3" s="100"/>
      <c r="BJ3" s="6" t="s">
        <v>19</v>
      </c>
      <c r="BK3" s="114"/>
      <c r="BL3" s="107"/>
      <c r="BM3" s="107"/>
      <c r="BN3" s="107"/>
      <c r="BO3" s="107"/>
      <c r="BP3" s="107"/>
      <c r="BQ3" s="107"/>
      <c r="BR3" s="107"/>
      <c r="BS3" s="6" t="s">
        <v>20</v>
      </c>
      <c r="BT3" s="118"/>
      <c r="BU3" s="100"/>
      <c r="BV3" s="25" t="s">
        <v>19</v>
      </c>
      <c r="BW3" s="114"/>
      <c r="BX3" s="6" t="s">
        <v>20</v>
      </c>
      <c r="BY3" s="100"/>
      <c r="BZ3" s="103"/>
      <c r="CA3" s="72" t="s">
        <v>130</v>
      </c>
      <c r="CB3" s="72" t="s">
        <v>131</v>
      </c>
      <c r="CC3" s="25" t="s">
        <v>19</v>
      </c>
      <c r="CD3" s="114"/>
      <c r="CE3" s="120"/>
      <c r="CF3" s="107"/>
      <c r="CG3" s="107"/>
      <c r="CH3" s="107"/>
      <c r="CI3" s="107"/>
      <c r="CJ3" s="107"/>
      <c r="CK3" s="107"/>
      <c r="CL3" s="107"/>
      <c r="CM3" s="6" t="s">
        <v>20</v>
      </c>
      <c r="CN3" s="118"/>
      <c r="CO3" s="100"/>
      <c r="CP3" s="25" t="s">
        <v>19</v>
      </c>
      <c r="CQ3" s="114"/>
      <c r="CR3" s="107"/>
      <c r="CS3" s="6" t="s">
        <v>20</v>
      </c>
      <c r="CT3" s="126"/>
      <c r="CU3" s="100"/>
      <c r="CV3" s="89" t="s">
        <v>19</v>
      </c>
      <c r="CW3" s="114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6" t="s">
        <v>20</v>
      </c>
      <c r="DI3" s="118"/>
      <c r="DJ3" s="100"/>
      <c r="DK3" s="6" t="s">
        <v>19</v>
      </c>
      <c r="DL3" s="114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18"/>
      <c r="DY3" s="107"/>
      <c r="DZ3" s="100"/>
      <c r="EA3" s="129"/>
      <c r="EB3" s="107"/>
      <c r="EC3" s="107"/>
      <c r="ED3" s="107"/>
      <c r="EE3" s="124"/>
      <c r="EF3" s="100"/>
      <c r="EG3" s="82"/>
    </row>
    <row r="4" spans="1:137" s="7" customFormat="1" ht="13.5" customHeight="1">
      <c r="A4" s="105"/>
      <c r="B4" s="106"/>
      <c r="C4" s="112"/>
      <c r="D4" s="113"/>
      <c r="E4" s="107"/>
      <c r="F4" s="6" t="s">
        <v>22</v>
      </c>
      <c r="G4" s="6" t="s">
        <v>22</v>
      </c>
      <c r="H4" s="6" t="s">
        <v>22</v>
      </c>
      <c r="I4" s="101"/>
      <c r="J4" s="6" t="s">
        <v>23</v>
      </c>
      <c r="K4" s="6" t="s">
        <v>22</v>
      </c>
      <c r="L4" s="6" t="s">
        <v>22</v>
      </c>
      <c r="M4" s="6" t="s">
        <v>22</v>
      </c>
      <c r="N4" s="6" t="s">
        <v>22</v>
      </c>
      <c r="O4" s="6" t="s">
        <v>22</v>
      </c>
      <c r="P4" s="6" t="s">
        <v>22</v>
      </c>
      <c r="Q4" s="6" t="s">
        <v>22</v>
      </c>
      <c r="R4" s="6" t="s">
        <v>22</v>
      </c>
      <c r="S4" s="6" t="s">
        <v>22</v>
      </c>
      <c r="T4" s="6" t="s">
        <v>22</v>
      </c>
      <c r="U4" s="6">
        <v>2</v>
      </c>
      <c r="V4" s="6">
        <v>1</v>
      </c>
      <c r="W4" s="6">
        <v>1</v>
      </c>
      <c r="X4" s="6">
        <v>1</v>
      </c>
      <c r="Y4" s="6">
        <v>2</v>
      </c>
      <c r="Z4" s="6">
        <v>3</v>
      </c>
      <c r="AA4" s="6" t="s">
        <v>23</v>
      </c>
      <c r="AB4" s="119"/>
      <c r="AC4" s="101"/>
      <c r="AD4" s="6" t="s">
        <v>23</v>
      </c>
      <c r="AE4" s="114"/>
      <c r="AF4" s="6" t="s">
        <v>22</v>
      </c>
      <c r="AG4" s="6" t="s">
        <v>22</v>
      </c>
      <c r="AH4" s="6" t="s">
        <v>22</v>
      </c>
      <c r="AI4" s="6" t="s">
        <v>22</v>
      </c>
      <c r="AJ4" s="6" t="s">
        <v>22</v>
      </c>
      <c r="AK4" s="6" t="s">
        <v>22</v>
      </c>
      <c r="AL4" s="6">
        <v>4</v>
      </c>
      <c r="AM4" s="6">
        <v>2</v>
      </c>
      <c r="AN4" s="6">
        <v>4</v>
      </c>
      <c r="AO4" s="6">
        <v>5</v>
      </c>
      <c r="AP4" s="6">
        <v>7</v>
      </c>
      <c r="AQ4" s="6">
        <v>1</v>
      </c>
      <c r="AR4" s="6">
        <v>4</v>
      </c>
      <c r="AS4" s="6">
        <v>7</v>
      </c>
      <c r="AT4" s="6">
        <v>8</v>
      </c>
      <c r="AU4" s="6">
        <v>2</v>
      </c>
      <c r="AV4" s="6" t="s">
        <v>23</v>
      </c>
      <c r="AW4" s="119"/>
      <c r="AX4" s="101"/>
      <c r="AY4" s="6" t="s">
        <v>23</v>
      </c>
      <c r="AZ4" s="114"/>
      <c r="BA4" s="6" t="s">
        <v>22</v>
      </c>
      <c r="BB4" s="6" t="s">
        <v>22</v>
      </c>
      <c r="BC4" s="6" t="s">
        <v>22</v>
      </c>
      <c r="BD4" s="6">
        <v>7</v>
      </c>
      <c r="BE4" s="6">
        <v>8</v>
      </c>
      <c r="BF4" s="6">
        <v>6</v>
      </c>
      <c r="BG4" s="6" t="s">
        <v>23</v>
      </c>
      <c r="BH4" s="119"/>
      <c r="BI4" s="101"/>
      <c r="BJ4" s="6" t="s">
        <v>23</v>
      </c>
      <c r="BK4" s="114"/>
      <c r="BL4" s="6">
        <v>5</v>
      </c>
      <c r="BM4" s="6">
        <v>1</v>
      </c>
      <c r="BN4" s="6">
        <v>2</v>
      </c>
      <c r="BO4" s="6">
        <v>3</v>
      </c>
      <c r="BP4" s="6">
        <v>3</v>
      </c>
      <c r="BQ4" s="6">
        <v>4</v>
      </c>
      <c r="BR4" s="6">
        <v>5</v>
      </c>
      <c r="BS4" s="6" t="s">
        <v>23</v>
      </c>
      <c r="BT4" s="119"/>
      <c r="BU4" s="101"/>
      <c r="BV4" s="25" t="s">
        <v>23</v>
      </c>
      <c r="BW4" s="114"/>
      <c r="BX4" s="6" t="s">
        <v>23</v>
      </c>
      <c r="BY4" s="101"/>
      <c r="BZ4" s="104"/>
      <c r="CA4" s="72"/>
      <c r="CB4" s="72"/>
      <c r="CC4" s="25" t="s">
        <v>23</v>
      </c>
      <c r="CD4" s="114"/>
      <c r="CE4" s="6" t="s">
        <v>22</v>
      </c>
      <c r="CF4" s="6" t="s">
        <v>22</v>
      </c>
      <c r="CG4" s="6" t="s">
        <v>22</v>
      </c>
      <c r="CH4" s="6">
        <v>6</v>
      </c>
      <c r="CI4" s="6">
        <v>7</v>
      </c>
      <c r="CJ4" s="6">
        <v>4</v>
      </c>
      <c r="CK4" s="6">
        <v>2</v>
      </c>
      <c r="CL4" s="6">
        <v>6</v>
      </c>
      <c r="CM4" s="6" t="s">
        <v>23</v>
      </c>
      <c r="CN4" s="119"/>
      <c r="CO4" s="101"/>
      <c r="CP4" s="25" t="s">
        <v>23</v>
      </c>
      <c r="CQ4" s="114"/>
      <c r="CR4" s="6" t="s">
        <v>22</v>
      </c>
      <c r="CS4" s="6" t="s">
        <v>23</v>
      </c>
      <c r="CT4" s="127"/>
      <c r="CU4" s="101"/>
      <c r="CV4" s="89" t="s">
        <v>23</v>
      </c>
      <c r="CW4" s="114"/>
      <c r="CX4" s="6" t="s">
        <v>22</v>
      </c>
      <c r="CY4" s="6" t="s">
        <v>22</v>
      </c>
      <c r="CZ4" s="6" t="s">
        <v>22</v>
      </c>
      <c r="DA4" s="6" t="s">
        <v>22</v>
      </c>
      <c r="DB4" s="6" t="s">
        <v>22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 t="s">
        <v>23</v>
      </c>
      <c r="DI4" s="119"/>
      <c r="DJ4" s="101"/>
      <c r="DK4" s="6"/>
      <c r="DL4" s="114"/>
      <c r="DM4" s="6" t="s">
        <v>22</v>
      </c>
      <c r="DN4" s="6">
        <v>3</v>
      </c>
      <c r="DO4" s="6">
        <v>4</v>
      </c>
      <c r="DP4" s="6">
        <v>3</v>
      </c>
      <c r="DQ4" s="6">
        <v>2</v>
      </c>
      <c r="DR4" s="6">
        <v>4</v>
      </c>
      <c r="DS4" s="6">
        <v>4</v>
      </c>
      <c r="DT4" s="6">
        <v>2</v>
      </c>
      <c r="DU4" s="6">
        <v>5</v>
      </c>
      <c r="DV4" s="6">
        <v>6</v>
      </c>
      <c r="DW4" s="6">
        <v>7</v>
      </c>
      <c r="DX4" s="119"/>
      <c r="DY4" s="6"/>
      <c r="DZ4" s="101"/>
      <c r="EA4" s="130"/>
      <c r="EB4" s="6"/>
      <c r="EC4" s="6"/>
      <c r="ED4" s="6"/>
      <c r="EE4" s="124"/>
      <c r="EF4" s="101"/>
      <c r="EG4" s="82"/>
    </row>
    <row r="5" spans="1:138" s="22" customFormat="1" ht="13.5" customHeight="1">
      <c r="A5" s="17">
        <v>101</v>
      </c>
      <c r="B5" s="18" t="s">
        <v>0</v>
      </c>
      <c r="C5" s="45" t="s">
        <v>120</v>
      </c>
      <c r="D5" s="45" t="s">
        <v>120</v>
      </c>
      <c r="E5" s="19">
        <v>0.5888888888888889</v>
      </c>
      <c r="F5" s="21" t="s">
        <v>22</v>
      </c>
      <c r="G5" s="21" t="s">
        <v>22</v>
      </c>
      <c r="H5" s="21" t="s">
        <v>22</v>
      </c>
      <c r="I5" s="58">
        <f>J5-E5</f>
        <v>0.013194444444444398</v>
      </c>
      <c r="J5" s="19">
        <v>0.6020833333333333</v>
      </c>
      <c r="K5" s="21" t="s">
        <v>22</v>
      </c>
      <c r="L5" s="21" t="s">
        <v>22</v>
      </c>
      <c r="M5" s="21" t="s">
        <v>22</v>
      </c>
      <c r="N5" s="21" t="s">
        <v>22</v>
      </c>
      <c r="O5" s="21" t="s">
        <v>22</v>
      </c>
      <c r="P5" s="21" t="s">
        <v>22</v>
      </c>
      <c r="Q5" s="21" t="s">
        <v>22</v>
      </c>
      <c r="R5" s="21" t="s">
        <v>22</v>
      </c>
      <c r="S5" s="21" t="s">
        <v>22</v>
      </c>
      <c r="T5" s="21" t="s">
        <v>22</v>
      </c>
      <c r="U5" s="20">
        <v>0</v>
      </c>
      <c r="V5" s="20">
        <v>1</v>
      </c>
      <c r="W5" s="20">
        <v>1</v>
      </c>
      <c r="X5" s="20">
        <v>0</v>
      </c>
      <c r="Y5" s="20">
        <v>0</v>
      </c>
      <c r="Z5" s="20">
        <v>0</v>
      </c>
      <c r="AA5" s="19">
        <v>0.7097222222222223</v>
      </c>
      <c r="AB5" s="59">
        <v>2</v>
      </c>
      <c r="AC5" s="58">
        <f>AA5-J5</f>
        <v>0.10763888888888895</v>
      </c>
      <c r="AD5" s="19">
        <v>0.7180555555555556</v>
      </c>
      <c r="AE5" s="19">
        <f>AD5-AA5</f>
        <v>0.008333333333333304</v>
      </c>
      <c r="AF5" s="21" t="s">
        <v>22</v>
      </c>
      <c r="AG5" s="21" t="s">
        <v>22</v>
      </c>
      <c r="AH5" s="21" t="s">
        <v>22</v>
      </c>
      <c r="AI5" s="21" t="s">
        <v>22</v>
      </c>
      <c r="AJ5" s="21" t="s">
        <v>22</v>
      </c>
      <c r="AK5" s="21" t="s">
        <v>22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45">
        <v>0.1625</v>
      </c>
      <c r="AW5" s="20">
        <f aca="true" t="shared" si="0" ref="AW5:AW13">SUM(AL5:AU5)</f>
        <v>0</v>
      </c>
      <c r="AX5" s="58">
        <f>AV5-0+24-AD5</f>
        <v>23.444444444444446</v>
      </c>
      <c r="AY5" s="45">
        <v>0.18611111111111112</v>
      </c>
      <c r="AZ5" s="60">
        <f>AY5-AV5</f>
        <v>0.02361111111111111</v>
      </c>
      <c r="BA5" s="21" t="s">
        <v>22</v>
      </c>
      <c r="BB5" s="21" t="s">
        <v>22</v>
      </c>
      <c r="BC5" s="21" t="s">
        <v>22</v>
      </c>
      <c r="BD5" s="20">
        <v>0</v>
      </c>
      <c r="BE5" s="20">
        <v>0</v>
      </c>
      <c r="BF5" s="20">
        <v>0</v>
      </c>
      <c r="BG5" s="45">
        <v>0.33055555555555555</v>
      </c>
      <c r="BH5" s="20">
        <f>BD5+BE5+BF5</f>
        <v>0</v>
      </c>
      <c r="BI5" s="58">
        <f>BG5-AY5</f>
        <v>0.14444444444444443</v>
      </c>
      <c r="BJ5" s="45">
        <v>0.3506944444444444</v>
      </c>
      <c r="BK5" s="45">
        <f>BJ5-BG5</f>
        <v>0.020138888888888873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  <c r="BS5" s="45">
        <v>0.40625</v>
      </c>
      <c r="BT5" s="20">
        <f>SUM(BL5:BR5)</f>
        <v>0</v>
      </c>
      <c r="BU5" s="58">
        <f>BS5-BJ5</f>
        <v>0.05555555555555558</v>
      </c>
      <c r="BV5" s="61">
        <v>0.46527777777777773</v>
      </c>
      <c r="BW5" s="45">
        <f aca="true" t="shared" si="1" ref="BW5:BW13">BV5-BS5</f>
        <v>0.059027777777777735</v>
      </c>
      <c r="BX5" s="62">
        <v>0.7895833333333333</v>
      </c>
      <c r="BY5" s="58">
        <f>BX5-BV5</f>
        <v>0.32430555555555557</v>
      </c>
      <c r="BZ5" s="63"/>
      <c r="CA5" s="63"/>
      <c r="CB5" s="63"/>
      <c r="CC5" s="64"/>
      <c r="CD5" s="60"/>
      <c r="CE5" s="20"/>
      <c r="CF5" s="20"/>
      <c r="CG5" s="20"/>
      <c r="CH5" s="20"/>
      <c r="CI5" s="20"/>
      <c r="CJ5" s="20"/>
      <c r="CK5" s="20"/>
      <c r="CL5" s="20"/>
      <c r="CM5" s="20"/>
      <c r="CN5" s="64">
        <f>CH5+CI5+CJ5+CK5+CL5</f>
        <v>0</v>
      </c>
      <c r="CO5" s="65">
        <f>CM5-CC5</f>
        <v>0</v>
      </c>
      <c r="CP5" s="66"/>
      <c r="CQ5" s="64">
        <f aca="true" t="shared" si="2" ref="CQ5:CQ13">CP5-CM5</f>
        <v>0</v>
      </c>
      <c r="CR5" s="20"/>
      <c r="CS5" s="20"/>
      <c r="CT5" s="64"/>
      <c r="CU5" s="64"/>
      <c r="CV5" s="64"/>
      <c r="CW5" s="64">
        <f>CV5-CS5</f>
        <v>0</v>
      </c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>
        <f>DC5+DD5+DE5+DF5+DG5</f>
        <v>0</v>
      </c>
      <c r="DJ5" s="65">
        <f aca="true" t="shared" si="3" ref="DJ5:DJ17">DH5-CS5</f>
        <v>0</v>
      </c>
      <c r="DK5" s="20"/>
      <c r="DL5" s="64">
        <f>DK5-DH5</f>
        <v>0</v>
      </c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>
        <f>SUM(DN5:DW5)</f>
        <v>0</v>
      </c>
      <c r="DY5" s="40" t="s">
        <v>103</v>
      </c>
      <c r="DZ5" s="65" t="e">
        <f>DY5-DK5</f>
        <v>#VALUE!</v>
      </c>
      <c r="EA5" s="98">
        <f>CN5+DI5+DX5+CB5</f>
        <v>0</v>
      </c>
      <c r="EB5" s="20"/>
      <c r="EC5" s="20"/>
      <c r="ED5" s="20"/>
      <c r="EE5" s="95">
        <f>AE5+AZ5+BK5+BW5+CD5+CQ5+DL5+CW5</f>
        <v>0.11111111111111102</v>
      </c>
      <c r="EF5" s="65" t="e">
        <f>I5+AC5+AX5+BI5+BU5+BY5+CO5+DJ5+DZ5+CU5</f>
        <v>#VALUE!</v>
      </c>
      <c r="EG5" s="83">
        <v>0</v>
      </c>
      <c r="EH5" s="67" t="s">
        <v>132</v>
      </c>
    </row>
    <row r="6" spans="1:138" s="22" customFormat="1" ht="13.5" customHeight="1">
      <c r="A6" s="17">
        <v>102</v>
      </c>
      <c r="B6" s="18" t="s">
        <v>1</v>
      </c>
      <c r="C6" s="45" t="s">
        <v>120</v>
      </c>
      <c r="D6" s="45" t="s">
        <v>120</v>
      </c>
      <c r="E6" s="19">
        <v>0.5888888888888889</v>
      </c>
      <c r="F6" s="21" t="s">
        <v>22</v>
      </c>
      <c r="G6" s="21" t="s">
        <v>22</v>
      </c>
      <c r="H6" s="21" t="s">
        <v>22</v>
      </c>
      <c r="I6" s="58">
        <f aca="true" t="shared" si="4" ref="I6:I17">J6-E6</f>
        <v>0.011805555555555514</v>
      </c>
      <c r="J6" s="19">
        <v>0.6006944444444444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0">
        <v>0</v>
      </c>
      <c r="V6" s="20">
        <v>1</v>
      </c>
      <c r="W6" s="20">
        <v>1</v>
      </c>
      <c r="X6" s="20">
        <v>1</v>
      </c>
      <c r="Y6" s="20">
        <v>2</v>
      </c>
      <c r="Z6" s="20">
        <v>3</v>
      </c>
      <c r="AA6" s="19">
        <v>0.7166666666666667</v>
      </c>
      <c r="AB6" s="59">
        <v>8</v>
      </c>
      <c r="AC6" s="58">
        <f aca="true" t="shared" si="5" ref="AC6:AC17">AA6-J6</f>
        <v>0.11597222222222225</v>
      </c>
      <c r="AD6" s="19">
        <v>0.7222222222222222</v>
      </c>
      <c r="AE6" s="19">
        <f aca="true" t="shared" si="6" ref="AE6:AE17">AD6-AA6</f>
        <v>0.005555555555555536</v>
      </c>
      <c r="AF6" s="21" t="s">
        <v>22</v>
      </c>
      <c r="AG6" s="21" t="s">
        <v>22</v>
      </c>
      <c r="AH6" s="21" t="s">
        <v>22</v>
      </c>
      <c r="AI6" s="21" t="s">
        <v>22</v>
      </c>
      <c r="AJ6" s="21" t="s">
        <v>22</v>
      </c>
      <c r="AK6" s="21" t="s">
        <v>22</v>
      </c>
      <c r="AL6" s="20">
        <v>4</v>
      </c>
      <c r="AM6" s="20">
        <v>2</v>
      </c>
      <c r="AN6" s="20">
        <v>0</v>
      </c>
      <c r="AO6" s="20">
        <v>5</v>
      </c>
      <c r="AP6" s="20">
        <v>7</v>
      </c>
      <c r="AQ6" s="20">
        <v>0</v>
      </c>
      <c r="AR6" s="20">
        <v>4</v>
      </c>
      <c r="AS6" s="20">
        <v>7</v>
      </c>
      <c r="AT6" s="20">
        <v>8</v>
      </c>
      <c r="AU6" s="20">
        <v>0</v>
      </c>
      <c r="AV6" s="45">
        <v>0.3520833333333333</v>
      </c>
      <c r="AW6" s="20">
        <f t="shared" si="0"/>
        <v>37</v>
      </c>
      <c r="AX6" s="58">
        <f aca="true" t="shared" si="7" ref="AX6:AX17">AV6-0+24-AD6</f>
        <v>23.62986111111111</v>
      </c>
      <c r="AY6" s="45">
        <v>0.3611111111111111</v>
      </c>
      <c r="AZ6" s="60">
        <f aca="true" t="shared" si="8" ref="AZ6:AZ16">AY6-AV6</f>
        <v>0.009027777777777801</v>
      </c>
      <c r="BA6" s="21" t="s">
        <v>22</v>
      </c>
      <c r="BB6" s="21" t="s">
        <v>22</v>
      </c>
      <c r="BC6" s="21" t="s">
        <v>22</v>
      </c>
      <c r="BD6" s="20">
        <v>0</v>
      </c>
      <c r="BE6" s="20">
        <v>0</v>
      </c>
      <c r="BF6" s="20">
        <v>0</v>
      </c>
      <c r="BG6" s="45">
        <v>0.44375000000000003</v>
      </c>
      <c r="BH6" s="20">
        <f aca="true" t="shared" si="9" ref="BH6:BH17">BD6+BE6+BF6</f>
        <v>0</v>
      </c>
      <c r="BI6" s="58">
        <f aca="true" t="shared" si="10" ref="BI6:BI17">BG6-AY6</f>
        <v>0.08263888888888893</v>
      </c>
      <c r="BJ6" s="45">
        <v>0.4527777777777778</v>
      </c>
      <c r="BK6" s="45">
        <f aca="true" t="shared" si="11" ref="BK6:BK17">BJ6-BG6</f>
        <v>0.009027777777777746</v>
      </c>
      <c r="BL6" s="20">
        <v>0</v>
      </c>
      <c r="BM6" s="20">
        <v>1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45">
        <v>0.4770833333333333</v>
      </c>
      <c r="BT6" s="20">
        <f aca="true" t="shared" si="12" ref="BT6:BT17">SUM(BL6:BR6)</f>
        <v>1</v>
      </c>
      <c r="BU6" s="58">
        <f aca="true" t="shared" si="13" ref="BU6:BU17">BS6-BJ6</f>
        <v>0.024305555555555525</v>
      </c>
      <c r="BV6" s="61">
        <v>0.49513888888888885</v>
      </c>
      <c r="BW6" s="45">
        <f t="shared" si="1"/>
        <v>0.018055555555555547</v>
      </c>
      <c r="BX6" s="62">
        <v>0.8375</v>
      </c>
      <c r="BY6" s="58">
        <f aca="true" t="shared" si="14" ref="BY6:BY17">BX6-BV6</f>
        <v>0.34236111111111117</v>
      </c>
      <c r="BZ6" s="69">
        <v>-100</v>
      </c>
      <c r="CA6" s="63">
        <f>AB6+AW6+BH6+BT6+BZ6</f>
        <v>-54</v>
      </c>
      <c r="CB6" s="69">
        <v>0</v>
      </c>
      <c r="CC6" s="64"/>
      <c r="CD6" s="64"/>
      <c r="CE6" s="20"/>
      <c r="CF6" s="20"/>
      <c r="CG6" s="20"/>
      <c r="CH6" s="20"/>
      <c r="CI6" s="20"/>
      <c r="CJ6" s="20"/>
      <c r="CK6" s="20"/>
      <c r="CL6" s="20"/>
      <c r="CM6" s="20"/>
      <c r="CN6" s="64">
        <f aca="true" t="shared" si="15" ref="CN6:CN17">CH6+CI6+CJ6+CK6+CL6</f>
        <v>0</v>
      </c>
      <c r="CO6" s="65">
        <f>CM6-CC6</f>
        <v>0</v>
      </c>
      <c r="CP6" s="66"/>
      <c r="CQ6" s="64">
        <f t="shared" si="2"/>
        <v>0</v>
      </c>
      <c r="CR6" s="20"/>
      <c r="CS6" s="20"/>
      <c r="CT6" s="64"/>
      <c r="CU6" s="64"/>
      <c r="CV6" s="64"/>
      <c r="CW6" s="64">
        <f>CV6-CS6</f>
        <v>0</v>
      </c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>
        <f aca="true" t="shared" si="16" ref="DI6:DI17">DC6+DD6+DE6+DF6+DG6</f>
        <v>0</v>
      </c>
      <c r="DJ6" s="65">
        <f t="shared" si="3"/>
        <v>0</v>
      </c>
      <c r="DK6" s="20"/>
      <c r="DL6" s="64">
        <f aca="true" t="shared" si="17" ref="DL6:DL17">DK6-DH6</f>
        <v>0</v>
      </c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>
        <f aca="true" t="shared" si="18" ref="DX6:DX17">SUM(DN6:DW6)</f>
        <v>0</v>
      </c>
      <c r="DY6" s="40" t="s">
        <v>103</v>
      </c>
      <c r="DZ6" s="65" t="e">
        <f aca="true" t="shared" si="19" ref="DZ6:DZ17">DY6-DK6</f>
        <v>#VALUE!</v>
      </c>
      <c r="EA6" s="98">
        <f aca="true" t="shared" si="20" ref="EA6:EA17">CN6+DI6+DX6+CB6</f>
        <v>0</v>
      </c>
      <c r="EB6" s="20"/>
      <c r="EC6" s="20"/>
      <c r="ED6" s="20"/>
      <c r="EE6" s="95">
        <f aca="true" t="shared" si="21" ref="EE6:EE17">AE6+AZ6+BK6+BW6+CD6+CQ6+DL6+CW6</f>
        <v>0.04166666666666663</v>
      </c>
      <c r="EF6" s="65" t="e">
        <f aca="true" t="shared" si="22" ref="EF6:EF17">I6+AC6+AX6+BI6+BU6+BY6+CO6+DJ6+DZ6+CU6</f>
        <v>#VALUE!</v>
      </c>
      <c r="EG6" s="83">
        <v>0.9791666666666666</v>
      </c>
      <c r="EH6" s="67" t="s">
        <v>133</v>
      </c>
    </row>
    <row r="7" spans="1:138" s="190" customFormat="1" ht="13.5" customHeight="1">
      <c r="A7" s="160">
        <v>103</v>
      </c>
      <c r="B7" s="161" t="s">
        <v>2</v>
      </c>
      <c r="C7" s="162" t="s">
        <v>120</v>
      </c>
      <c r="D7" s="162" t="s">
        <v>119</v>
      </c>
      <c r="E7" s="179">
        <v>0.5888888888888889</v>
      </c>
      <c r="F7" s="163" t="s">
        <v>22</v>
      </c>
      <c r="G7" s="163" t="s">
        <v>22</v>
      </c>
      <c r="H7" s="163" t="s">
        <v>22</v>
      </c>
      <c r="I7" s="164">
        <f t="shared" si="4"/>
        <v>0.013194444444444398</v>
      </c>
      <c r="J7" s="179">
        <v>0.6020833333333333</v>
      </c>
      <c r="K7" s="163" t="s">
        <v>22</v>
      </c>
      <c r="L7" s="163" t="s">
        <v>22</v>
      </c>
      <c r="M7" s="163" t="s">
        <v>22</v>
      </c>
      <c r="N7" s="163" t="s">
        <v>22</v>
      </c>
      <c r="O7" s="163" t="s">
        <v>22</v>
      </c>
      <c r="P7" s="163" t="s">
        <v>22</v>
      </c>
      <c r="Q7" s="163" t="s">
        <v>22</v>
      </c>
      <c r="R7" s="163" t="s">
        <v>22</v>
      </c>
      <c r="S7" s="163" t="s">
        <v>22</v>
      </c>
      <c r="T7" s="163" t="s">
        <v>22</v>
      </c>
      <c r="U7" s="163">
        <v>0</v>
      </c>
      <c r="V7" s="163">
        <v>1</v>
      </c>
      <c r="W7" s="163">
        <v>1</v>
      </c>
      <c r="X7" s="163">
        <v>1</v>
      </c>
      <c r="Y7" s="163">
        <v>2</v>
      </c>
      <c r="Z7" s="163">
        <v>3</v>
      </c>
      <c r="AA7" s="179">
        <v>0.7180555555555556</v>
      </c>
      <c r="AB7" s="180">
        <v>8</v>
      </c>
      <c r="AC7" s="164">
        <f t="shared" si="5"/>
        <v>0.11597222222222225</v>
      </c>
      <c r="AD7" s="179">
        <v>0.7256944444444445</v>
      </c>
      <c r="AE7" s="181">
        <f t="shared" si="6"/>
        <v>0.007638888888888973</v>
      </c>
      <c r="AF7" s="163" t="s">
        <v>22</v>
      </c>
      <c r="AG7" s="163" t="s">
        <v>22</v>
      </c>
      <c r="AH7" s="163" t="s">
        <v>22</v>
      </c>
      <c r="AI7" s="163" t="s">
        <v>22</v>
      </c>
      <c r="AJ7" s="163" t="s">
        <v>22</v>
      </c>
      <c r="AK7" s="163" t="s">
        <v>22</v>
      </c>
      <c r="AL7" s="163">
        <v>4</v>
      </c>
      <c r="AM7" s="163">
        <v>0</v>
      </c>
      <c r="AN7" s="163">
        <v>0</v>
      </c>
      <c r="AO7" s="163">
        <v>0</v>
      </c>
      <c r="AP7" s="163">
        <v>7</v>
      </c>
      <c r="AQ7" s="163">
        <v>0</v>
      </c>
      <c r="AR7" s="163">
        <v>4</v>
      </c>
      <c r="AS7" s="163">
        <v>7</v>
      </c>
      <c r="AT7" s="163">
        <v>8</v>
      </c>
      <c r="AU7" s="163">
        <v>0</v>
      </c>
      <c r="AV7" s="162">
        <v>0.19236111111111112</v>
      </c>
      <c r="AW7" s="182">
        <f t="shared" si="0"/>
        <v>30</v>
      </c>
      <c r="AX7" s="164">
        <f t="shared" si="7"/>
        <v>23.46666666666667</v>
      </c>
      <c r="AY7" s="162">
        <v>0.21319444444444444</v>
      </c>
      <c r="AZ7" s="183">
        <f t="shared" si="8"/>
        <v>0.020833333333333315</v>
      </c>
      <c r="BA7" s="163" t="s">
        <v>22</v>
      </c>
      <c r="BB7" s="163" t="s">
        <v>22</v>
      </c>
      <c r="BC7" s="163" t="s">
        <v>22</v>
      </c>
      <c r="BD7" s="163">
        <v>0</v>
      </c>
      <c r="BE7" s="163">
        <v>0</v>
      </c>
      <c r="BF7" s="163">
        <v>0</v>
      </c>
      <c r="BG7" s="162">
        <v>0.34375</v>
      </c>
      <c r="BH7" s="182">
        <f t="shared" si="9"/>
        <v>0</v>
      </c>
      <c r="BI7" s="164">
        <f t="shared" si="10"/>
        <v>0.13055555555555556</v>
      </c>
      <c r="BJ7" s="162">
        <v>0.3576388888888889</v>
      </c>
      <c r="BK7" s="184">
        <f t="shared" si="11"/>
        <v>0.013888888888888895</v>
      </c>
      <c r="BL7" s="163">
        <v>0</v>
      </c>
      <c r="BM7" s="163">
        <v>0</v>
      </c>
      <c r="BN7" s="163">
        <v>2</v>
      </c>
      <c r="BO7" s="163">
        <v>3</v>
      </c>
      <c r="BP7" s="163">
        <v>0</v>
      </c>
      <c r="BQ7" s="163">
        <v>0</v>
      </c>
      <c r="BR7" s="163">
        <v>0</v>
      </c>
      <c r="BS7" s="162">
        <v>0.4166666666666667</v>
      </c>
      <c r="BT7" s="182">
        <f t="shared" si="12"/>
        <v>5</v>
      </c>
      <c r="BU7" s="164">
        <f t="shared" si="13"/>
        <v>0.05902777777777779</v>
      </c>
      <c r="BV7" s="185">
        <v>0.4479166666666667</v>
      </c>
      <c r="BW7" s="184">
        <f t="shared" si="1"/>
        <v>0.03125</v>
      </c>
      <c r="BX7" s="162">
        <v>0.7243055555555555</v>
      </c>
      <c r="BY7" s="164">
        <f t="shared" si="14"/>
        <v>0.27638888888888885</v>
      </c>
      <c r="BZ7" s="165">
        <v>0</v>
      </c>
      <c r="CA7" s="165">
        <f aca="true" t="shared" si="23" ref="CA7:CA17">AB7+AW7+BH7+BT7+BZ7</f>
        <v>43</v>
      </c>
      <c r="CB7" s="165">
        <v>43</v>
      </c>
      <c r="CC7" s="186">
        <v>0.7576388888888889</v>
      </c>
      <c r="CD7" s="183">
        <f aca="true" t="shared" si="24" ref="CD7:CD12">CC7-BX7</f>
        <v>0.033333333333333326</v>
      </c>
      <c r="CE7" s="163" t="s">
        <v>22</v>
      </c>
      <c r="CF7" s="163" t="s">
        <v>22</v>
      </c>
      <c r="CG7" s="163" t="s">
        <v>22</v>
      </c>
      <c r="CH7" s="163">
        <v>6</v>
      </c>
      <c r="CI7" s="163">
        <v>7</v>
      </c>
      <c r="CJ7" s="163">
        <v>4</v>
      </c>
      <c r="CK7" s="163">
        <v>2</v>
      </c>
      <c r="CL7" s="163">
        <v>0</v>
      </c>
      <c r="CM7" s="162">
        <v>0.32083333333333336</v>
      </c>
      <c r="CN7" s="187">
        <f t="shared" si="15"/>
        <v>19</v>
      </c>
      <c r="CO7" s="166">
        <f>CM7-0+24-CC7</f>
        <v>23.563194444444445</v>
      </c>
      <c r="CP7" s="188">
        <v>0.34722222222222227</v>
      </c>
      <c r="CQ7" s="183">
        <f t="shared" si="2"/>
        <v>0.026388888888888906</v>
      </c>
      <c r="CR7" s="163" t="s">
        <v>22</v>
      </c>
      <c r="CS7" s="162">
        <v>0.4513888888888889</v>
      </c>
      <c r="CT7" s="160" t="s">
        <v>22</v>
      </c>
      <c r="CU7" s="186">
        <f>CS7-CP7</f>
        <v>0.10416666666666663</v>
      </c>
      <c r="CV7" s="186">
        <v>0.4673611111111111</v>
      </c>
      <c r="CW7" s="183">
        <f>CV7-CS7</f>
        <v>0.01597222222222222</v>
      </c>
      <c r="CX7" s="4" t="s">
        <v>22</v>
      </c>
      <c r="CY7" s="4" t="s">
        <v>22</v>
      </c>
      <c r="CZ7" s="4" t="s">
        <v>22</v>
      </c>
      <c r="DA7" s="4" t="s">
        <v>22</v>
      </c>
      <c r="DB7" s="4" t="s">
        <v>22</v>
      </c>
      <c r="DC7" s="163">
        <v>0</v>
      </c>
      <c r="DD7" s="163">
        <v>1</v>
      </c>
      <c r="DE7" s="163">
        <v>1</v>
      </c>
      <c r="DF7" s="163">
        <v>1</v>
      </c>
      <c r="DG7" s="163">
        <v>1</v>
      </c>
      <c r="DH7" s="162">
        <v>0.5180555555555556</v>
      </c>
      <c r="DI7" s="182">
        <f t="shared" si="16"/>
        <v>4</v>
      </c>
      <c r="DJ7" s="167">
        <f t="shared" si="3"/>
        <v>0.06666666666666671</v>
      </c>
      <c r="DK7" s="162">
        <v>0.5194444444444445</v>
      </c>
      <c r="DL7" s="183">
        <f>DK7-DH7</f>
        <v>0.001388888888888884</v>
      </c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82">
        <f t="shared" si="18"/>
        <v>0</v>
      </c>
      <c r="DY7" s="163"/>
      <c r="DZ7" s="166">
        <f t="shared" si="19"/>
        <v>-0.5194444444444445</v>
      </c>
      <c r="EA7" s="168">
        <f t="shared" si="20"/>
        <v>66</v>
      </c>
      <c r="EB7" s="163"/>
      <c r="EC7" s="163"/>
      <c r="ED7" s="163"/>
      <c r="EE7" s="169">
        <f t="shared" si="21"/>
        <v>0.15069444444444452</v>
      </c>
      <c r="EF7" s="166">
        <f t="shared" si="22"/>
        <v>47.27638888888889</v>
      </c>
      <c r="EG7" s="170"/>
      <c r="EH7" s="189"/>
    </row>
    <row r="8" spans="1:138" ht="13.5" customHeight="1">
      <c r="A8" s="8">
        <v>104</v>
      </c>
      <c r="B8" s="9" t="s">
        <v>3</v>
      </c>
      <c r="C8" s="13" t="s">
        <v>120</v>
      </c>
      <c r="D8" s="13" t="s">
        <v>120</v>
      </c>
      <c r="E8" s="2">
        <v>0.5888888888888889</v>
      </c>
      <c r="F8" s="10" t="s">
        <v>22</v>
      </c>
      <c r="G8" s="10" t="s">
        <v>22</v>
      </c>
      <c r="H8" s="10" t="s">
        <v>22</v>
      </c>
      <c r="I8" s="50">
        <f t="shared" si="4"/>
        <v>0.011111111111111072</v>
      </c>
      <c r="J8" s="2">
        <v>0.6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22</v>
      </c>
      <c r="S8" s="6" t="s">
        <v>22</v>
      </c>
      <c r="T8" s="6" t="s">
        <v>22</v>
      </c>
      <c r="U8" s="4">
        <v>0</v>
      </c>
      <c r="V8" s="4">
        <v>1</v>
      </c>
      <c r="W8" s="4">
        <v>1</v>
      </c>
      <c r="X8" s="4">
        <v>1</v>
      </c>
      <c r="Y8" s="4">
        <v>0</v>
      </c>
      <c r="Z8" s="4">
        <v>0</v>
      </c>
      <c r="AA8" s="2">
        <v>0.6777777777777777</v>
      </c>
      <c r="AB8" s="37">
        <v>3</v>
      </c>
      <c r="AC8" s="50">
        <f t="shared" si="5"/>
        <v>0.07777777777777772</v>
      </c>
      <c r="AD8" s="2">
        <v>0.6833333333333332</v>
      </c>
      <c r="AE8" s="3">
        <f t="shared" si="6"/>
        <v>0.005555555555555536</v>
      </c>
      <c r="AF8" s="6" t="s">
        <v>22</v>
      </c>
      <c r="AG8" s="6" t="s">
        <v>22</v>
      </c>
      <c r="AH8" s="6" t="s">
        <v>22</v>
      </c>
      <c r="AI8" s="6" t="s">
        <v>22</v>
      </c>
      <c r="AJ8" s="14" t="s">
        <v>54</v>
      </c>
      <c r="AK8" s="15" t="s">
        <v>22</v>
      </c>
      <c r="AL8" s="4">
        <v>4</v>
      </c>
      <c r="AM8" s="4">
        <v>2</v>
      </c>
      <c r="AN8" s="4">
        <v>0</v>
      </c>
      <c r="AO8" s="4">
        <v>0</v>
      </c>
      <c r="AP8" s="4">
        <v>7</v>
      </c>
      <c r="AQ8" s="4">
        <v>0</v>
      </c>
      <c r="AR8" s="4">
        <v>4</v>
      </c>
      <c r="AS8" s="4">
        <v>7</v>
      </c>
      <c r="AT8" s="4">
        <v>8</v>
      </c>
      <c r="AU8" s="4">
        <v>0</v>
      </c>
      <c r="AV8" s="13">
        <v>0.03263888888888889</v>
      </c>
      <c r="AW8" s="28">
        <f t="shared" si="0"/>
        <v>32</v>
      </c>
      <c r="AX8" s="50">
        <f t="shared" si="7"/>
        <v>23.349305555555556</v>
      </c>
      <c r="AY8" s="13">
        <v>0.04305555555555556</v>
      </c>
      <c r="AZ8" s="34">
        <f t="shared" si="8"/>
        <v>0.010416666666666671</v>
      </c>
      <c r="BA8" s="6" t="s">
        <v>22</v>
      </c>
      <c r="BB8" s="6" t="s">
        <v>22</v>
      </c>
      <c r="BC8" s="6" t="s">
        <v>22</v>
      </c>
      <c r="BD8" s="4">
        <v>7</v>
      </c>
      <c r="BE8" s="4">
        <v>0</v>
      </c>
      <c r="BF8" s="4">
        <v>0</v>
      </c>
      <c r="BG8" s="13">
        <v>0.3284722222222222</v>
      </c>
      <c r="BH8" s="28">
        <f t="shared" si="9"/>
        <v>7</v>
      </c>
      <c r="BI8" s="50">
        <f t="shared" si="10"/>
        <v>0.28541666666666665</v>
      </c>
      <c r="BJ8" s="13">
        <v>0.3347222222222222</v>
      </c>
      <c r="BK8" s="36">
        <f t="shared" si="11"/>
        <v>0.006249999999999978</v>
      </c>
      <c r="BL8" s="4">
        <v>5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13">
        <v>0.3958333333333333</v>
      </c>
      <c r="BT8" s="28">
        <f t="shared" si="12"/>
        <v>5</v>
      </c>
      <c r="BU8" s="50">
        <f t="shared" si="13"/>
        <v>0.061111111111111116</v>
      </c>
      <c r="BV8" s="30">
        <v>0.4166666666666667</v>
      </c>
      <c r="BW8" s="36">
        <f t="shared" si="1"/>
        <v>0.02083333333333337</v>
      </c>
      <c r="BX8" s="13">
        <v>0.7687499999999999</v>
      </c>
      <c r="BY8" s="50">
        <f t="shared" si="14"/>
        <v>0.35208333333333325</v>
      </c>
      <c r="BZ8" s="57">
        <v>-9</v>
      </c>
      <c r="CA8" s="54">
        <f t="shared" si="23"/>
        <v>38</v>
      </c>
      <c r="CB8" s="57">
        <v>38</v>
      </c>
      <c r="CC8" s="92">
        <v>0.8583333333333334</v>
      </c>
      <c r="CD8" s="34">
        <f t="shared" si="24"/>
        <v>0.08958333333333346</v>
      </c>
      <c r="CE8" s="163" t="s">
        <v>22</v>
      </c>
      <c r="CF8" s="163" t="s">
        <v>22</v>
      </c>
      <c r="CG8" s="163" t="s">
        <v>22</v>
      </c>
      <c r="CH8" s="163">
        <v>6</v>
      </c>
      <c r="CI8" s="163">
        <v>7</v>
      </c>
      <c r="CJ8" s="163">
        <v>4</v>
      </c>
      <c r="CK8" s="163">
        <v>2</v>
      </c>
      <c r="CL8" s="163">
        <v>6</v>
      </c>
      <c r="CM8" s="13">
        <v>0.44930555555555557</v>
      </c>
      <c r="CN8" s="39">
        <f t="shared" si="15"/>
        <v>25</v>
      </c>
      <c r="CO8" s="49">
        <f>CM8-0+24-CC8</f>
        <v>23.59097222222222</v>
      </c>
      <c r="CP8" s="86">
        <v>0.4618055555555556</v>
      </c>
      <c r="CQ8" s="34">
        <f>CP8-CM8</f>
        <v>0.012500000000000011</v>
      </c>
      <c r="CR8" s="4"/>
      <c r="CS8" s="4"/>
      <c r="CT8" s="5"/>
      <c r="CU8" s="48">
        <f>CS8-CP8</f>
        <v>-0.4618055555555556</v>
      </c>
      <c r="CV8" s="48"/>
      <c r="CW8" s="34">
        <f aca="true" t="shared" si="25" ref="CW8:CW17">CV8-CS8</f>
        <v>0</v>
      </c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28">
        <f t="shared" si="16"/>
        <v>0</v>
      </c>
      <c r="DJ8" s="93">
        <f t="shared" si="3"/>
        <v>0</v>
      </c>
      <c r="DK8" s="4"/>
      <c r="DL8" s="38">
        <f>DK8-DH8</f>
        <v>0</v>
      </c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28">
        <f t="shared" si="18"/>
        <v>0</v>
      </c>
      <c r="DY8" s="4"/>
      <c r="DZ8" s="49">
        <f t="shared" si="19"/>
        <v>0</v>
      </c>
      <c r="EA8" s="97">
        <f t="shared" si="20"/>
        <v>63</v>
      </c>
      <c r="EB8" s="4"/>
      <c r="EC8" s="4"/>
      <c r="ED8" s="4"/>
      <c r="EE8" s="96">
        <f t="shared" si="21"/>
        <v>0.14513888888888904</v>
      </c>
      <c r="EF8" s="49">
        <f t="shared" si="22"/>
        <v>47.26597222222222</v>
      </c>
      <c r="EG8" s="84"/>
      <c r="EH8" s="51"/>
    </row>
    <row r="9" spans="1:138" ht="13.5" customHeight="1">
      <c r="A9" s="32">
        <v>105</v>
      </c>
      <c r="B9" s="9" t="s">
        <v>4</v>
      </c>
      <c r="C9" s="13" t="s">
        <v>120</v>
      </c>
      <c r="D9" s="13" t="s">
        <v>120</v>
      </c>
      <c r="E9" s="2">
        <v>0.5888888888888889</v>
      </c>
      <c r="F9" s="31" t="s">
        <v>22</v>
      </c>
      <c r="G9" s="31" t="s">
        <v>22</v>
      </c>
      <c r="H9" s="31" t="s">
        <v>22</v>
      </c>
      <c r="I9" s="50">
        <f t="shared" si="4"/>
        <v>0.011805555555555514</v>
      </c>
      <c r="J9" s="2">
        <v>0.6006944444444444</v>
      </c>
      <c r="K9" s="31" t="s">
        <v>22</v>
      </c>
      <c r="L9" s="31" t="s">
        <v>22</v>
      </c>
      <c r="M9" s="31" t="s">
        <v>22</v>
      </c>
      <c r="N9" s="31" t="s">
        <v>22</v>
      </c>
      <c r="O9" s="31" t="s">
        <v>22</v>
      </c>
      <c r="P9" s="31" t="s">
        <v>22</v>
      </c>
      <c r="Q9" s="31" t="s">
        <v>22</v>
      </c>
      <c r="R9" s="31" t="s">
        <v>22</v>
      </c>
      <c r="S9" s="31" t="s">
        <v>22</v>
      </c>
      <c r="T9" s="31" t="s">
        <v>22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2">
        <v>0.6687500000000001</v>
      </c>
      <c r="AB9" s="37">
        <v>0</v>
      </c>
      <c r="AC9" s="50">
        <f t="shared" si="5"/>
        <v>0.06805555555555565</v>
      </c>
      <c r="AD9" s="2">
        <v>0.6756944444444444</v>
      </c>
      <c r="AE9" s="3">
        <f t="shared" si="6"/>
        <v>0.006944444444444309</v>
      </c>
      <c r="AF9" s="31" t="s">
        <v>22</v>
      </c>
      <c r="AG9" s="31" t="s">
        <v>22</v>
      </c>
      <c r="AH9" s="31" t="s">
        <v>22</v>
      </c>
      <c r="AI9" s="31" t="s">
        <v>22</v>
      </c>
      <c r="AJ9" s="14" t="s">
        <v>22</v>
      </c>
      <c r="AK9" s="15" t="s">
        <v>22</v>
      </c>
      <c r="AL9" s="4">
        <v>4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4</v>
      </c>
      <c r="AS9" s="4">
        <v>7</v>
      </c>
      <c r="AT9" s="4">
        <v>8</v>
      </c>
      <c r="AU9" s="4">
        <v>0</v>
      </c>
      <c r="AV9" s="13">
        <v>0.1326388888888889</v>
      </c>
      <c r="AW9" s="28">
        <f t="shared" si="0"/>
        <v>25</v>
      </c>
      <c r="AX9" s="50">
        <f t="shared" si="7"/>
        <v>23.456944444444442</v>
      </c>
      <c r="AY9" s="13">
        <v>0.15625</v>
      </c>
      <c r="AZ9" s="34">
        <f t="shared" si="8"/>
        <v>0.02361111111111111</v>
      </c>
      <c r="BA9" s="31" t="s">
        <v>22</v>
      </c>
      <c r="BB9" s="31" t="s">
        <v>22</v>
      </c>
      <c r="BC9" s="31" t="s">
        <v>22</v>
      </c>
      <c r="BD9" s="4">
        <v>0</v>
      </c>
      <c r="BE9" s="4">
        <v>0</v>
      </c>
      <c r="BF9" s="4">
        <v>0</v>
      </c>
      <c r="BG9" s="13">
        <v>0.29375</v>
      </c>
      <c r="BH9" s="28">
        <f t="shared" si="9"/>
        <v>0</v>
      </c>
      <c r="BI9" s="50">
        <f t="shared" si="10"/>
        <v>0.1375</v>
      </c>
      <c r="BJ9" s="13">
        <v>0.31180555555555556</v>
      </c>
      <c r="BK9" s="36">
        <f t="shared" si="11"/>
        <v>0.018055555555555547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13">
        <v>0.3506944444444444</v>
      </c>
      <c r="BT9" s="28">
        <f t="shared" si="12"/>
        <v>1</v>
      </c>
      <c r="BU9" s="50">
        <f t="shared" si="13"/>
        <v>0.03888888888888886</v>
      </c>
      <c r="BV9" s="30">
        <v>0.42083333333333334</v>
      </c>
      <c r="BW9" s="36">
        <f t="shared" si="1"/>
        <v>0.07013888888888892</v>
      </c>
      <c r="BX9" s="56">
        <v>0.8458333333333333</v>
      </c>
      <c r="BY9" s="50">
        <f t="shared" si="14"/>
        <v>0.425</v>
      </c>
      <c r="BZ9" s="57">
        <v>-100</v>
      </c>
      <c r="CA9" s="54">
        <f t="shared" si="23"/>
        <v>-74</v>
      </c>
      <c r="CB9" s="57">
        <v>0</v>
      </c>
      <c r="CC9" s="48">
        <v>0.8986111111111111</v>
      </c>
      <c r="CD9" s="34">
        <f t="shared" si="24"/>
        <v>0.05277777777777781</v>
      </c>
      <c r="CE9" s="85" t="s">
        <v>22</v>
      </c>
      <c r="CF9" s="85" t="s">
        <v>22</v>
      </c>
      <c r="CG9" s="85" t="s">
        <v>22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13">
        <v>0.17222222222222225</v>
      </c>
      <c r="CN9" s="39">
        <f t="shared" si="15"/>
        <v>2</v>
      </c>
      <c r="CO9" s="49">
        <f>CM9-0+24-CC9</f>
        <v>23.27361111111111</v>
      </c>
      <c r="CP9" s="86">
        <v>0.2354166666666667</v>
      </c>
      <c r="CQ9" s="34">
        <f t="shared" si="2"/>
        <v>0.06319444444444444</v>
      </c>
      <c r="CR9" s="4" t="s">
        <v>22</v>
      </c>
      <c r="CS9" s="13">
        <v>0.35694444444444445</v>
      </c>
      <c r="CT9" s="5" t="s">
        <v>22</v>
      </c>
      <c r="CU9" s="48">
        <f>CS9-CP9</f>
        <v>0.12152777777777776</v>
      </c>
      <c r="CV9" s="48">
        <v>0.3659722222222222</v>
      </c>
      <c r="CW9" s="34">
        <f t="shared" si="25"/>
        <v>0.009027777777777746</v>
      </c>
      <c r="CX9" s="4" t="s">
        <v>22</v>
      </c>
      <c r="CY9" s="4" t="s">
        <v>22</v>
      </c>
      <c r="CZ9" s="4" t="s">
        <v>22</v>
      </c>
      <c r="DA9" s="4" t="s">
        <v>22</v>
      </c>
      <c r="DB9" s="4" t="s">
        <v>22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13">
        <v>0.43124999999999997</v>
      </c>
      <c r="DI9" s="28">
        <f t="shared" si="16"/>
        <v>5</v>
      </c>
      <c r="DJ9" s="93">
        <f t="shared" si="3"/>
        <v>0.07430555555555551</v>
      </c>
      <c r="DK9" s="13">
        <v>0.4472222222222222</v>
      </c>
      <c r="DL9" s="34">
        <f>DK9-DH9</f>
        <v>0.01597222222222222</v>
      </c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28">
        <f t="shared" si="18"/>
        <v>0</v>
      </c>
      <c r="DY9" s="4"/>
      <c r="DZ9" s="49">
        <f t="shared" si="19"/>
        <v>-0.4472222222222222</v>
      </c>
      <c r="EA9" s="97">
        <f t="shared" si="20"/>
        <v>7</v>
      </c>
      <c r="EB9" s="4"/>
      <c r="EC9" s="4"/>
      <c r="ED9" s="4"/>
      <c r="EE9" s="96">
        <f t="shared" si="21"/>
        <v>0.2597222222222221</v>
      </c>
      <c r="EF9" s="49">
        <f t="shared" si="22"/>
        <v>47.160416666666656</v>
      </c>
      <c r="EG9" s="84"/>
      <c r="EH9" s="51"/>
    </row>
    <row r="10" spans="1:138" s="177" customFormat="1" ht="13.5" customHeight="1">
      <c r="A10" s="148">
        <v>106</v>
      </c>
      <c r="B10" s="149" t="s">
        <v>5</v>
      </c>
      <c r="C10" s="150" t="s">
        <v>120</v>
      </c>
      <c r="D10" s="150" t="s">
        <v>119</v>
      </c>
      <c r="E10" s="149">
        <v>0.5888888888888889</v>
      </c>
      <c r="F10" s="151" t="s">
        <v>22</v>
      </c>
      <c r="G10" s="151" t="s">
        <v>22</v>
      </c>
      <c r="H10" s="151" t="s">
        <v>22</v>
      </c>
      <c r="I10" s="152">
        <f t="shared" si="4"/>
        <v>0.011805555555555514</v>
      </c>
      <c r="J10" s="149">
        <v>0.6006944444444444</v>
      </c>
      <c r="K10" s="151" t="s">
        <v>22</v>
      </c>
      <c r="L10" s="151" t="s">
        <v>22</v>
      </c>
      <c r="M10" s="151" t="s">
        <v>22</v>
      </c>
      <c r="N10" s="151" t="s">
        <v>22</v>
      </c>
      <c r="O10" s="151" t="s">
        <v>22</v>
      </c>
      <c r="P10" s="151" t="s">
        <v>22</v>
      </c>
      <c r="Q10" s="151" t="s">
        <v>22</v>
      </c>
      <c r="R10" s="151" t="s">
        <v>22</v>
      </c>
      <c r="S10" s="151" t="s">
        <v>22</v>
      </c>
      <c r="T10" s="151" t="s">
        <v>22</v>
      </c>
      <c r="U10" s="151">
        <v>0</v>
      </c>
      <c r="V10" s="151">
        <v>1</v>
      </c>
      <c r="W10" s="151">
        <v>1</v>
      </c>
      <c r="X10" s="151">
        <v>0</v>
      </c>
      <c r="Y10" s="151">
        <v>0</v>
      </c>
      <c r="Z10" s="151">
        <v>0</v>
      </c>
      <c r="AA10" s="149">
        <v>0.6687500000000001</v>
      </c>
      <c r="AB10" s="172">
        <v>2</v>
      </c>
      <c r="AC10" s="152">
        <f t="shared" si="5"/>
        <v>0.06805555555555565</v>
      </c>
      <c r="AD10" s="149">
        <v>0.6756944444444444</v>
      </c>
      <c r="AE10" s="149">
        <f t="shared" si="6"/>
        <v>0.006944444444444309</v>
      </c>
      <c r="AF10" s="151" t="s">
        <v>22</v>
      </c>
      <c r="AG10" s="151" t="s">
        <v>22</v>
      </c>
      <c r="AH10" s="151" t="s">
        <v>22</v>
      </c>
      <c r="AI10" s="151" t="s">
        <v>22</v>
      </c>
      <c r="AJ10" s="151" t="s">
        <v>22</v>
      </c>
      <c r="AK10" s="151" t="s">
        <v>54</v>
      </c>
      <c r="AL10" s="151">
        <v>4</v>
      </c>
      <c r="AM10" s="151">
        <v>2</v>
      </c>
      <c r="AN10" s="151">
        <v>0</v>
      </c>
      <c r="AO10" s="151">
        <v>5</v>
      </c>
      <c r="AP10" s="151">
        <v>0</v>
      </c>
      <c r="AQ10" s="151">
        <v>0</v>
      </c>
      <c r="AR10" s="151">
        <v>0</v>
      </c>
      <c r="AS10" s="151">
        <v>0</v>
      </c>
      <c r="AT10" s="151">
        <v>0</v>
      </c>
      <c r="AU10" s="151">
        <v>0</v>
      </c>
      <c r="AV10" s="150">
        <v>0.0006944444444444445</v>
      </c>
      <c r="AW10" s="151">
        <f t="shared" si="0"/>
        <v>11</v>
      </c>
      <c r="AX10" s="152">
        <f t="shared" si="7"/>
        <v>23.325</v>
      </c>
      <c r="AY10" s="150">
        <v>0.018055555555555557</v>
      </c>
      <c r="AZ10" s="173">
        <f t="shared" si="8"/>
        <v>0.017361111111111112</v>
      </c>
      <c r="BA10" s="151" t="s">
        <v>22</v>
      </c>
      <c r="BB10" s="151" t="s">
        <v>22</v>
      </c>
      <c r="BC10" s="151" t="s">
        <v>22</v>
      </c>
      <c r="BD10" s="151">
        <v>0</v>
      </c>
      <c r="BE10" s="151">
        <v>0</v>
      </c>
      <c r="BF10" s="151">
        <v>0</v>
      </c>
      <c r="BG10" s="150">
        <v>0.12152777777777778</v>
      </c>
      <c r="BH10" s="151">
        <f t="shared" si="9"/>
        <v>0</v>
      </c>
      <c r="BI10" s="152">
        <f t="shared" si="10"/>
        <v>0.10347222222222222</v>
      </c>
      <c r="BJ10" s="150">
        <v>0.14930555555555555</v>
      </c>
      <c r="BK10" s="150">
        <f t="shared" si="11"/>
        <v>0.027777777777777776</v>
      </c>
      <c r="BL10" s="151">
        <v>0</v>
      </c>
      <c r="BM10" s="151">
        <v>0</v>
      </c>
      <c r="BN10" s="151">
        <v>0</v>
      </c>
      <c r="BO10" s="151">
        <v>0</v>
      </c>
      <c r="BP10" s="151">
        <v>0</v>
      </c>
      <c r="BQ10" s="151">
        <v>0</v>
      </c>
      <c r="BR10" s="151">
        <v>0</v>
      </c>
      <c r="BS10" s="150">
        <v>0.20833333333333334</v>
      </c>
      <c r="BT10" s="151">
        <f t="shared" si="12"/>
        <v>0</v>
      </c>
      <c r="BU10" s="152">
        <f t="shared" si="13"/>
        <v>0.05902777777777779</v>
      </c>
      <c r="BV10" s="174">
        <v>0.3298611111111111</v>
      </c>
      <c r="BW10" s="150">
        <f t="shared" si="1"/>
        <v>0.12152777777777776</v>
      </c>
      <c r="BX10" s="150">
        <v>0.6694444444444444</v>
      </c>
      <c r="BY10" s="152">
        <f t="shared" si="14"/>
        <v>0.3395833333333333</v>
      </c>
      <c r="BZ10" s="154">
        <v>0</v>
      </c>
      <c r="CA10" s="154">
        <f t="shared" si="23"/>
        <v>13</v>
      </c>
      <c r="CB10" s="154">
        <v>13</v>
      </c>
      <c r="CC10" s="173">
        <v>0.7083333333333334</v>
      </c>
      <c r="CD10" s="173">
        <f t="shared" si="24"/>
        <v>0.03888888888888897</v>
      </c>
      <c r="CE10" s="159" t="s">
        <v>22</v>
      </c>
      <c r="CF10" s="159" t="s">
        <v>22</v>
      </c>
      <c r="CG10" s="159" t="s">
        <v>22</v>
      </c>
      <c r="CH10" s="151">
        <v>0</v>
      </c>
      <c r="CI10" s="151">
        <v>7</v>
      </c>
      <c r="CJ10" s="151">
        <v>4</v>
      </c>
      <c r="CK10" s="151">
        <v>2</v>
      </c>
      <c r="CL10" s="151">
        <v>0</v>
      </c>
      <c r="CM10" s="150">
        <v>0.027083333333333334</v>
      </c>
      <c r="CN10" s="148">
        <f t="shared" si="15"/>
        <v>13</v>
      </c>
      <c r="CO10" s="155">
        <f>CM10-0+24-CC10</f>
        <v>23.31875</v>
      </c>
      <c r="CP10" s="178">
        <v>0.1076388888888889</v>
      </c>
      <c r="CQ10" s="173">
        <f t="shared" si="2"/>
        <v>0.08055555555555556</v>
      </c>
      <c r="CR10" s="151"/>
      <c r="CS10" s="151"/>
      <c r="CT10" s="148"/>
      <c r="CU10" s="148"/>
      <c r="CV10" s="148"/>
      <c r="CW10" s="173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>
        <f t="shared" si="16"/>
        <v>0</v>
      </c>
      <c r="DJ10" s="155">
        <f t="shared" si="3"/>
        <v>0</v>
      </c>
      <c r="DK10" s="151"/>
      <c r="DL10" s="148">
        <f t="shared" si="17"/>
        <v>0</v>
      </c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>
        <f t="shared" si="18"/>
        <v>0</v>
      </c>
      <c r="DY10" s="154" t="s">
        <v>103</v>
      </c>
      <c r="DZ10" s="155" t="e">
        <f t="shared" si="19"/>
        <v>#VALUE!</v>
      </c>
      <c r="EA10" s="156">
        <f t="shared" si="20"/>
        <v>26</v>
      </c>
      <c r="EB10" s="151"/>
      <c r="EC10" s="151"/>
      <c r="ED10" s="151">
        <v>3</v>
      </c>
      <c r="EE10" s="157">
        <f t="shared" si="21"/>
        <v>0.2930555555555555</v>
      </c>
      <c r="EF10" s="155" t="e">
        <f t="shared" si="22"/>
        <v>#VALUE!</v>
      </c>
      <c r="EG10" s="158">
        <v>0.2548611111111111</v>
      </c>
      <c r="EH10" s="176" t="s">
        <v>132</v>
      </c>
    </row>
    <row r="11" spans="1:138" ht="13.5" customHeight="1">
      <c r="A11" s="8">
        <v>107</v>
      </c>
      <c r="B11" s="9" t="s">
        <v>6</v>
      </c>
      <c r="C11" s="13" t="s">
        <v>120</v>
      </c>
      <c r="D11" s="13" t="s">
        <v>120</v>
      </c>
      <c r="E11" s="2">
        <v>0.5888888888888889</v>
      </c>
      <c r="F11" s="10" t="s">
        <v>22</v>
      </c>
      <c r="G11" s="10" t="s">
        <v>22</v>
      </c>
      <c r="H11" s="10" t="s">
        <v>22</v>
      </c>
      <c r="I11" s="50">
        <f t="shared" si="4"/>
        <v>0.01041666666666663</v>
      </c>
      <c r="J11" s="2">
        <v>0.5993055555555555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  <c r="P11" s="6" t="s">
        <v>22</v>
      </c>
      <c r="Q11" s="6" t="s">
        <v>22</v>
      </c>
      <c r="R11" s="6" t="s">
        <v>22</v>
      </c>
      <c r="S11" s="6" t="s">
        <v>22</v>
      </c>
      <c r="T11" s="6" t="s">
        <v>22</v>
      </c>
      <c r="U11" s="4">
        <v>2</v>
      </c>
      <c r="V11" s="4">
        <v>1</v>
      </c>
      <c r="W11" s="4">
        <v>1</v>
      </c>
      <c r="X11" s="4">
        <v>1</v>
      </c>
      <c r="Y11" s="4">
        <v>2</v>
      </c>
      <c r="Z11" s="4">
        <v>3</v>
      </c>
      <c r="AA11" s="2">
        <v>0.7291666666666666</v>
      </c>
      <c r="AB11" s="37">
        <v>10</v>
      </c>
      <c r="AC11" s="50">
        <f t="shared" si="5"/>
        <v>0.1298611111111111</v>
      </c>
      <c r="AD11" s="2">
        <v>0.7374999999999999</v>
      </c>
      <c r="AE11" s="3">
        <f t="shared" si="6"/>
        <v>0.008333333333333304</v>
      </c>
      <c r="AF11" s="6" t="s">
        <v>22</v>
      </c>
      <c r="AG11" s="6" t="s">
        <v>22</v>
      </c>
      <c r="AH11" s="6" t="s">
        <v>22</v>
      </c>
      <c r="AI11" s="6" t="s">
        <v>22</v>
      </c>
      <c r="AJ11" s="6" t="s">
        <v>22</v>
      </c>
      <c r="AK11" s="6" t="s">
        <v>22</v>
      </c>
      <c r="AL11" s="4">
        <v>0</v>
      </c>
      <c r="AM11" s="4">
        <v>2</v>
      </c>
      <c r="AN11" s="4">
        <v>4</v>
      </c>
      <c r="AO11" s="4">
        <v>0</v>
      </c>
      <c r="AP11" s="4">
        <v>0</v>
      </c>
      <c r="AQ11" s="4">
        <v>0</v>
      </c>
      <c r="AR11" s="4">
        <v>4</v>
      </c>
      <c r="AS11" s="4">
        <v>7</v>
      </c>
      <c r="AT11" s="4">
        <v>8</v>
      </c>
      <c r="AU11" s="4">
        <v>0</v>
      </c>
      <c r="AV11" s="13">
        <v>0.2652777777777778</v>
      </c>
      <c r="AW11" s="28">
        <f t="shared" si="0"/>
        <v>25</v>
      </c>
      <c r="AX11" s="50">
        <f t="shared" si="7"/>
        <v>23.52777777777778</v>
      </c>
      <c r="AY11" s="13">
        <v>0.27569444444444446</v>
      </c>
      <c r="AZ11" s="34">
        <f t="shared" si="8"/>
        <v>0.010416666666666685</v>
      </c>
      <c r="BA11" s="6" t="s">
        <v>22</v>
      </c>
      <c r="BB11" s="6" t="s">
        <v>22</v>
      </c>
      <c r="BC11" s="6" t="s">
        <v>22</v>
      </c>
      <c r="BD11" s="4">
        <v>7</v>
      </c>
      <c r="BE11" s="4">
        <v>0</v>
      </c>
      <c r="BF11" s="4">
        <v>0</v>
      </c>
      <c r="BG11" s="13">
        <v>0.3909722222222222</v>
      </c>
      <c r="BH11" s="28">
        <f t="shared" si="9"/>
        <v>7</v>
      </c>
      <c r="BI11" s="50">
        <f t="shared" si="10"/>
        <v>0.11527777777777776</v>
      </c>
      <c r="BJ11" s="13">
        <v>0.3986111111111111</v>
      </c>
      <c r="BK11" s="36">
        <f t="shared" si="11"/>
        <v>0.007638888888888862</v>
      </c>
      <c r="BL11" s="4">
        <v>0</v>
      </c>
      <c r="BM11" s="4">
        <v>0</v>
      </c>
      <c r="BN11" s="4">
        <v>2</v>
      </c>
      <c r="BO11" s="4">
        <v>0</v>
      </c>
      <c r="BP11" s="4">
        <v>0</v>
      </c>
      <c r="BQ11" s="4">
        <v>4</v>
      </c>
      <c r="BR11" s="4">
        <v>5</v>
      </c>
      <c r="BS11" s="13">
        <v>0.48333333333333334</v>
      </c>
      <c r="BT11" s="28">
        <f t="shared" si="12"/>
        <v>11</v>
      </c>
      <c r="BU11" s="50">
        <f t="shared" si="13"/>
        <v>0.08472222222222225</v>
      </c>
      <c r="BV11" s="30">
        <v>0.4993055555555555</v>
      </c>
      <c r="BW11" s="36">
        <f t="shared" si="1"/>
        <v>0.015972222222222165</v>
      </c>
      <c r="BX11" s="56">
        <v>0.7618055555555556</v>
      </c>
      <c r="BY11" s="50">
        <f t="shared" si="14"/>
        <v>0.2625000000000001</v>
      </c>
      <c r="BZ11" s="57">
        <v>-5</v>
      </c>
      <c r="CA11" s="54">
        <f t="shared" si="23"/>
        <v>48</v>
      </c>
      <c r="CB11" s="57">
        <v>48</v>
      </c>
      <c r="CC11" s="48">
        <v>0.8194444444444445</v>
      </c>
      <c r="CD11" s="34">
        <f t="shared" si="24"/>
        <v>0.057638888888888906</v>
      </c>
      <c r="CE11" s="85" t="s">
        <v>22</v>
      </c>
      <c r="CF11" s="85" t="s">
        <v>22</v>
      </c>
      <c r="CG11" s="85" t="s">
        <v>22</v>
      </c>
      <c r="CH11" s="4">
        <v>6</v>
      </c>
      <c r="CI11" s="4">
        <v>7</v>
      </c>
      <c r="CJ11" s="4">
        <v>4</v>
      </c>
      <c r="CK11" s="4">
        <v>2</v>
      </c>
      <c r="CL11" s="4">
        <v>6</v>
      </c>
      <c r="CM11" s="13">
        <v>0.2569444444444445</v>
      </c>
      <c r="CN11" s="39">
        <f t="shared" si="15"/>
        <v>25</v>
      </c>
      <c r="CO11" s="49">
        <f>CM11-0+24-CC11</f>
        <v>23.4375</v>
      </c>
      <c r="CP11" s="86">
        <v>0.3090277777777778</v>
      </c>
      <c r="CQ11" s="34">
        <f t="shared" si="2"/>
        <v>0.052083333333333315</v>
      </c>
      <c r="CR11" s="4" t="s">
        <v>22</v>
      </c>
      <c r="CS11" s="13">
        <v>0.36041666666666666</v>
      </c>
      <c r="CT11" s="5" t="s">
        <v>22</v>
      </c>
      <c r="CU11" s="48">
        <f>CS11-CP11</f>
        <v>0.05138888888888887</v>
      </c>
      <c r="CV11" s="48">
        <v>0.3659722222222222</v>
      </c>
      <c r="CW11" s="34">
        <f t="shared" si="25"/>
        <v>0.005555555555555536</v>
      </c>
      <c r="CX11" s="4" t="s">
        <v>22</v>
      </c>
      <c r="CY11" s="4" t="s">
        <v>22</v>
      </c>
      <c r="CZ11" s="4" t="s">
        <v>22</v>
      </c>
      <c r="DA11" s="4" t="s">
        <v>22</v>
      </c>
      <c r="DB11" s="4" t="s">
        <v>22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13">
        <v>0.40972222222222227</v>
      </c>
      <c r="DI11" s="28">
        <f t="shared" si="16"/>
        <v>5</v>
      </c>
      <c r="DJ11" s="93">
        <f t="shared" si="3"/>
        <v>0.0493055555555556</v>
      </c>
      <c r="DK11" s="13">
        <v>0.4236111111111111</v>
      </c>
      <c r="DL11" s="34">
        <f>DK11-DH11</f>
        <v>0.01388888888888884</v>
      </c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28">
        <f t="shared" si="18"/>
        <v>0</v>
      </c>
      <c r="DY11" s="4"/>
      <c r="DZ11" s="49">
        <f t="shared" si="19"/>
        <v>-0.4236111111111111</v>
      </c>
      <c r="EA11" s="97">
        <f t="shared" si="20"/>
        <v>78</v>
      </c>
      <c r="EB11" s="4"/>
      <c r="EC11" s="4"/>
      <c r="ED11" s="4"/>
      <c r="EE11" s="96">
        <f t="shared" si="21"/>
        <v>0.1715277777777776</v>
      </c>
      <c r="EF11" s="49">
        <f t="shared" si="22"/>
        <v>47.24513888888889</v>
      </c>
      <c r="EG11" s="84"/>
      <c r="EH11" s="51"/>
    </row>
    <row r="12" spans="1:138" s="190" customFormat="1" ht="13.5" customHeight="1">
      <c r="A12" s="160">
        <v>108</v>
      </c>
      <c r="B12" s="161" t="s">
        <v>7</v>
      </c>
      <c r="C12" s="162" t="s">
        <v>120</v>
      </c>
      <c r="D12" s="162" t="s">
        <v>119</v>
      </c>
      <c r="E12" s="179">
        <v>0.5888888888888889</v>
      </c>
      <c r="F12" s="163" t="s">
        <v>22</v>
      </c>
      <c r="G12" s="163" t="s">
        <v>22</v>
      </c>
      <c r="H12" s="163" t="s">
        <v>22</v>
      </c>
      <c r="I12" s="164">
        <f t="shared" si="4"/>
        <v>0.01736111111111116</v>
      </c>
      <c r="J12" s="179">
        <v>0.6062500000000001</v>
      </c>
      <c r="K12" s="163" t="s">
        <v>22</v>
      </c>
      <c r="L12" s="163" t="s">
        <v>22</v>
      </c>
      <c r="M12" s="163" t="s">
        <v>22</v>
      </c>
      <c r="N12" s="163" t="s">
        <v>22</v>
      </c>
      <c r="O12" s="163" t="s">
        <v>22</v>
      </c>
      <c r="P12" s="163" t="s">
        <v>22</v>
      </c>
      <c r="Q12" s="163" t="s">
        <v>22</v>
      </c>
      <c r="R12" s="163" t="s">
        <v>22</v>
      </c>
      <c r="S12" s="163" t="s">
        <v>22</v>
      </c>
      <c r="T12" s="163" t="s">
        <v>22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79">
        <v>0.7118055555555555</v>
      </c>
      <c r="AB12" s="180">
        <v>0</v>
      </c>
      <c r="AC12" s="164">
        <f t="shared" si="5"/>
        <v>0.1055555555555554</v>
      </c>
      <c r="AD12" s="179">
        <v>0.74375</v>
      </c>
      <c r="AE12" s="181">
        <f t="shared" si="6"/>
        <v>0.03194444444444455</v>
      </c>
      <c r="AF12" s="163" t="s">
        <v>22</v>
      </c>
      <c r="AG12" s="163" t="s">
        <v>22</v>
      </c>
      <c r="AH12" s="163" t="s">
        <v>22</v>
      </c>
      <c r="AI12" s="163" t="s">
        <v>22</v>
      </c>
      <c r="AJ12" s="163" t="s">
        <v>22</v>
      </c>
      <c r="AK12" s="163" t="s">
        <v>22</v>
      </c>
      <c r="AL12" s="163">
        <v>0</v>
      </c>
      <c r="AM12" s="163">
        <v>0</v>
      </c>
      <c r="AN12" s="163">
        <v>0</v>
      </c>
      <c r="AO12" s="163">
        <v>0</v>
      </c>
      <c r="AP12" s="163">
        <v>0</v>
      </c>
      <c r="AQ12" s="163">
        <v>0</v>
      </c>
      <c r="AR12" s="163">
        <v>0</v>
      </c>
      <c r="AS12" s="163">
        <v>0</v>
      </c>
      <c r="AT12" s="163">
        <v>0</v>
      </c>
      <c r="AU12" s="163">
        <v>0</v>
      </c>
      <c r="AV12" s="162">
        <v>0.13680555555555554</v>
      </c>
      <c r="AW12" s="182">
        <f t="shared" si="0"/>
        <v>0</v>
      </c>
      <c r="AX12" s="164">
        <f t="shared" si="7"/>
        <v>23.393055555555556</v>
      </c>
      <c r="AY12" s="162">
        <v>0.15625</v>
      </c>
      <c r="AZ12" s="183">
        <f t="shared" si="8"/>
        <v>0.01944444444444446</v>
      </c>
      <c r="BA12" s="163" t="s">
        <v>22</v>
      </c>
      <c r="BB12" s="163" t="s">
        <v>22</v>
      </c>
      <c r="BC12" s="163" t="s">
        <v>22</v>
      </c>
      <c r="BD12" s="163">
        <v>0</v>
      </c>
      <c r="BE12" s="163">
        <v>0</v>
      </c>
      <c r="BF12" s="163">
        <v>0</v>
      </c>
      <c r="BG12" s="162">
        <v>0.29375</v>
      </c>
      <c r="BH12" s="182">
        <f t="shared" si="9"/>
        <v>0</v>
      </c>
      <c r="BI12" s="164">
        <f t="shared" si="10"/>
        <v>0.1375</v>
      </c>
      <c r="BJ12" s="162">
        <v>0.31180555555555556</v>
      </c>
      <c r="BK12" s="184">
        <f t="shared" si="11"/>
        <v>0.018055555555555547</v>
      </c>
      <c r="BL12" s="163">
        <v>0</v>
      </c>
      <c r="BM12" s="163">
        <v>1</v>
      </c>
      <c r="BN12" s="163">
        <v>0</v>
      </c>
      <c r="BO12" s="163">
        <v>0</v>
      </c>
      <c r="BP12" s="163">
        <v>0</v>
      </c>
      <c r="BQ12" s="163">
        <v>0</v>
      </c>
      <c r="BR12" s="163">
        <v>0</v>
      </c>
      <c r="BS12" s="162">
        <v>0.3506944444444444</v>
      </c>
      <c r="BT12" s="182">
        <f t="shared" si="12"/>
        <v>1</v>
      </c>
      <c r="BU12" s="164">
        <f t="shared" si="13"/>
        <v>0.03888888888888886</v>
      </c>
      <c r="BV12" s="185">
        <v>0.41805555555555557</v>
      </c>
      <c r="BW12" s="184">
        <f t="shared" si="1"/>
        <v>0.06736111111111115</v>
      </c>
      <c r="BX12" s="162">
        <v>0.7361111111111112</v>
      </c>
      <c r="BY12" s="164">
        <f t="shared" si="14"/>
        <v>0.3180555555555556</v>
      </c>
      <c r="BZ12" s="165">
        <v>0</v>
      </c>
      <c r="CA12" s="165">
        <f t="shared" si="23"/>
        <v>1</v>
      </c>
      <c r="CB12" s="165">
        <v>1</v>
      </c>
      <c r="CC12" s="186">
        <v>0.8319444444444444</v>
      </c>
      <c r="CD12" s="183">
        <f t="shared" si="24"/>
        <v>0.09583333333333321</v>
      </c>
      <c r="CE12" s="171" t="s">
        <v>22</v>
      </c>
      <c r="CF12" s="171" t="s">
        <v>22</v>
      </c>
      <c r="CG12" s="171" t="s">
        <v>22</v>
      </c>
      <c r="CH12" s="163">
        <v>0</v>
      </c>
      <c r="CI12" s="163">
        <v>0</v>
      </c>
      <c r="CJ12" s="163">
        <v>0</v>
      </c>
      <c r="CK12" s="163">
        <v>2</v>
      </c>
      <c r="CL12" s="163">
        <v>0</v>
      </c>
      <c r="CM12" s="162">
        <v>0.22291666666666665</v>
      </c>
      <c r="CN12" s="187">
        <f t="shared" si="15"/>
        <v>2</v>
      </c>
      <c r="CO12" s="166">
        <f>CM12-0+24-CC12</f>
        <v>23.39097222222222</v>
      </c>
      <c r="CP12" s="188">
        <v>0.27638888888888885</v>
      </c>
      <c r="CQ12" s="183">
        <f t="shared" si="2"/>
        <v>0.0534722222222222</v>
      </c>
      <c r="CR12" s="163" t="s">
        <v>22</v>
      </c>
      <c r="CS12" s="162">
        <v>0.37847222222222227</v>
      </c>
      <c r="CT12" s="160" t="s">
        <v>22</v>
      </c>
      <c r="CU12" s="186">
        <f>CS12-CP12</f>
        <v>0.10208333333333341</v>
      </c>
      <c r="CV12" s="186">
        <v>0.3888888888888889</v>
      </c>
      <c r="CW12" s="183">
        <f t="shared" si="25"/>
        <v>0.01041666666666663</v>
      </c>
      <c r="CX12" s="4" t="s">
        <v>22</v>
      </c>
      <c r="CY12" s="4" t="s">
        <v>22</v>
      </c>
      <c r="CZ12" s="4" t="s">
        <v>22</v>
      </c>
      <c r="DA12" s="4" t="s">
        <v>22</v>
      </c>
      <c r="DB12" s="4" t="s">
        <v>22</v>
      </c>
      <c r="DC12" s="163">
        <v>1</v>
      </c>
      <c r="DD12" s="163">
        <v>0</v>
      </c>
      <c r="DE12" s="163">
        <v>0</v>
      </c>
      <c r="DF12" s="163">
        <v>0</v>
      </c>
      <c r="DG12" s="163">
        <v>0</v>
      </c>
      <c r="DH12" s="162">
        <v>0.45416666666666666</v>
      </c>
      <c r="DI12" s="182">
        <f t="shared" si="16"/>
        <v>1</v>
      </c>
      <c r="DJ12" s="167">
        <f t="shared" si="3"/>
        <v>0.0756944444444444</v>
      </c>
      <c r="DK12" s="162">
        <v>0.47361111111111115</v>
      </c>
      <c r="DL12" s="183">
        <f>DK12-DH12</f>
        <v>0.019444444444444486</v>
      </c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82">
        <f t="shared" si="18"/>
        <v>0</v>
      </c>
      <c r="DY12" s="163"/>
      <c r="DZ12" s="166">
        <f t="shared" si="19"/>
        <v>-0.47361111111111115</v>
      </c>
      <c r="EA12" s="168">
        <f t="shared" si="20"/>
        <v>4</v>
      </c>
      <c r="EB12" s="163"/>
      <c r="EC12" s="163"/>
      <c r="ED12" s="163"/>
      <c r="EE12" s="169">
        <f t="shared" si="21"/>
        <v>0.3159722222222222</v>
      </c>
      <c r="EF12" s="166">
        <f t="shared" si="22"/>
        <v>47.105555555555554</v>
      </c>
      <c r="EG12" s="170"/>
      <c r="EH12" s="189"/>
    </row>
    <row r="13" spans="1:138" s="177" customFormat="1" ht="13.5" customHeight="1">
      <c r="A13" s="148">
        <v>109</v>
      </c>
      <c r="B13" s="149" t="s">
        <v>8</v>
      </c>
      <c r="C13" s="150" t="s">
        <v>120</v>
      </c>
      <c r="D13" s="150" t="s">
        <v>119</v>
      </c>
      <c r="E13" s="149">
        <v>0.5888888888888889</v>
      </c>
      <c r="F13" s="151" t="s">
        <v>22</v>
      </c>
      <c r="G13" s="151" t="s">
        <v>22</v>
      </c>
      <c r="H13" s="151" t="s">
        <v>22</v>
      </c>
      <c r="I13" s="152">
        <f t="shared" si="4"/>
        <v>0.012499999999999956</v>
      </c>
      <c r="J13" s="149">
        <v>0.6013888888888889</v>
      </c>
      <c r="K13" s="151" t="s">
        <v>22</v>
      </c>
      <c r="L13" s="151" t="s">
        <v>22</v>
      </c>
      <c r="M13" s="151" t="s">
        <v>22</v>
      </c>
      <c r="N13" s="151" t="s">
        <v>22</v>
      </c>
      <c r="O13" s="151" t="s">
        <v>22</v>
      </c>
      <c r="P13" s="151" t="s">
        <v>22</v>
      </c>
      <c r="Q13" s="151" t="s">
        <v>22</v>
      </c>
      <c r="R13" s="151" t="s">
        <v>22</v>
      </c>
      <c r="S13" s="151" t="s">
        <v>22</v>
      </c>
      <c r="T13" s="151" t="s">
        <v>22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49">
        <v>0.6798611111111111</v>
      </c>
      <c r="AB13" s="172">
        <v>0</v>
      </c>
      <c r="AC13" s="152">
        <f t="shared" si="5"/>
        <v>0.07847222222222228</v>
      </c>
      <c r="AD13" s="149">
        <v>0.6951388888888889</v>
      </c>
      <c r="AE13" s="149">
        <f t="shared" si="6"/>
        <v>0.015277777777777724</v>
      </c>
      <c r="AF13" s="151" t="s">
        <v>22</v>
      </c>
      <c r="AG13" s="151" t="s">
        <v>22</v>
      </c>
      <c r="AH13" s="151" t="s">
        <v>22</v>
      </c>
      <c r="AI13" s="151" t="s">
        <v>22</v>
      </c>
      <c r="AJ13" s="151" t="s">
        <v>22</v>
      </c>
      <c r="AK13" s="151" t="s">
        <v>22</v>
      </c>
      <c r="AL13" s="151">
        <v>0</v>
      </c>
      <c r="AM13" s="151">
        <v>2</v>
      </c>
      <c r="AN13" s="151">
        <v>0</v>
      </c>
      <c r="AO13" s="151">
        <v>0</v>
      </c>
      <c r="AP13" s="151">
        <v>0</v>
      </c>
      <c r="AQ13" s="151">
        <v>0</v>
      </c>
      <c r="AR13" s="151">
        <v>0</v>
      </c>
      <c r="AS13" s="151">
        <v>0</v>
      </c>
      <c r="AT13" s="151">
        <v>0</v>
      </c>
      <c r="AU13" s="151">
        <v>0</v>
      </c>
      <c r="AV13" s="150">
        <v>0.18541666666666667</v>
      </c>
      <c r="AW13" s="151">
        <f t="shared" si="0"/>
        <v>2</v>
      </c>
      <c r="AX13" s="152">
        <f t="shared" si="7"/>
        <v>23.490277777777777</v>
      </c>
      <c r="AY13" s="150">
        <v>0.20694444444444446</v>
      </c>
      <c r="AZ13" s="173">
        <f t="shared" si="8"/>
        <v>0.021527777777777785</v>
      </c>
      <c r="BA13" s="151" t="s">
        <v>22</v>
      </c>
      <c r="BB13" s="151" t="s">
        <v>22</v>
      </c>
      <c r="BC13" s="151" t="s">
        <v>22</v>
      </c>
      <c r="BD13" s="151">
        <v>0</v>
      </c>
      <c r="BE13" s="151">
        <v>0</v>
      </c>
      <c r="BF13" s="151">
        <v>0</v>
      </c>
      <c r="BG13" s="150">
        <v>0.3645833333333333</v>
      </c>
      <c r="BH13" s="151">
        <f t="shared" si="9"/>
        <v>0</v>
      </c>
      <c r="BI13" s="152">
        <f t="shared" si="10"/>
        <v>0.15763888888888886</v>
      </c>
      <c r="BJ13" s="150">
        <v>0.38680555555555557</v>
      </c>
      <c r="BK13" s="150">
        <f t="shared" si="11"/>
        <v>0.022222222222222254</v>
      </c>
      <c r="BL13" s="151">
        <v>0</v>
      </c>
      <c r="BM13" s="151">
        <v>0</v>
      </c>
      <c r="BN13" s="151">
        <v>0</v>
      </c>
      <c r="BO13" s="151">
        <v>0</v>
      </c>
      <c r="BP13" s="151">
        <v>0</v>
      </c>
      <c r="BQ13" s="151">
        <v>0</v>
      </c>
      <c r="BR13" s="151">
        <v>0</v>
      </c>
      <c r="BS13" s="150">
        <v>0.44166666666666665</v>
      </c>
      <c r="BT13" s="151">
        <f t="shared" si="12"/>
        <v>0</v>
      </c>
      <c r="BU13" s="152">
        <f t="shared" si="13"/>
        <v>0.05486111111111108</v>
      </c>
      <c r="BV13" s="174">
        <v>0.48055555555555557</v>
      </c>
      <c r="BW13" s="150">
        <f t="shared" si="1"/>
        <v>0.03888888888888892</v>
      </c>
      <c r="BX13" s="153">
        <v>0.845138888888889</v>
      </c>
      <c r="BY13" s="152">
        <f t="shared" si="14"/>
        <v>0.3645833333333334</v>
      </c>
      <c r="BZ13" s="154">
        <v>-100</v>
      </c>
      <c r="CA13" s="154">
        <f t="shared" si="23"/>
        <v>-98</v>
      </c>
      <c r="CB13" s="154">
        <v>0</v>
      </c>
      <c r="CC13" s="148"/>
      <c r="CD13" s="148"/>
      <c r="CE13" s="151"/>
      <c r="CF13" s="151"/>
      <c r="CG13" s="151"/>
      <c r="CH13" s="151"/>
      <c r="CI13" s="151"/>
      <c r="CJ13" s="151"/>
      <c r="CK13" s="151"/>
      <c r="CL13" s="151"/>
      <c r="CM13" s="151"/>
      <c r="CN13" s="148">
        <f t="shared" si="15"/>
        <v>0</v>
      </c>
      <c r="CO13" s="155">
        <f>CM13-CC13</f>
        <v>0</v>
      </c>
      <c r="CP13" s="175"/>
      <c r="CQ13" s="148">
        <f t="shared" si="2"/>
        <v>0</v>
      </c>
      <c r="CR13" s="151"/>
      <c r="CS13" s="151"/>
      <c r="CT13" s="148"/>
      <c r="CU13" s="148"/>
      <c r="CV13" s="148"/>
      <c r="CW13" s="148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>
        <f t="shared" si="16"/>
        <v>0</v>
      </c>
      <c r="DJ13" s="155">
        <f t="shared" si="3"/>
        <v>0</v>
      </c>
      <c r="DK13" s="151"/>
      <c r="DL13" s="148">
        <f t="shared" si="17"/>
        <v>0</v>
      </c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>
        <f t="shared" si="18"/>
        <v>0</v>
      </c>
      <c r="DY13" s="154" t="s">
        <v>103</v>
      </c>
      <c r="DZ13" s="155" t="e">
        <f t="shared" si="19"/>
        <v>#VALUE!</v>
      </c>
      <c r="EA13" s="156">
        <f t="shared" si="20"/>
        <v>0</v>
      </c>
      <c r="EB13" s="151"/>
      <c r="EC13" s="151"/>
      <c r="ED13" s="151">
        <v>5</v>
      </c>
      <c r="EE13" s="157">
        <f t="shared" si="21"/>
        <v>0.09791666666666668</v>
      </c>
      <c r="EF13" s="155" t="e">
        <f t="shared" si="22"/>
        <v>#VALUE!</v>
      </c>
      <c r="EG13" s="158"/>
      <c r="EH13" s="67" t="s">
        <v>132</v>
      </c>
    </row>
    <row r="14" spans="1:138" s="22" customFormat="1" ht="13.5" customHeight="1">
      <c r="A14" s="17">
        <v>110</v>
      </c>
      <c r="B14" s="18" t="s">
        <v>9</v>
      </c>
      <c r="C14" s="45" t="s">
        <v>120</v>
      </c>
      <c r="D14" s="45" t="s">
        <v>120</v>
      </c>
      <c r="E14" s="19">
        <v>0.5888888888888889</v>
      </c>
      <c r="F14" s="21" t="s">
        <v>22</v>
      </c>
      <c r="G14" s="21" t="s">
        <v>22</v>
      </c>
      <c r="H14" s="21" t="s">
        <v>22</v>
      </c>
      <c r="I14" s="58">
        <f t="shared" si="4"/>
        <v>0.01041666666666663</v>
      </c>
      <c r="J14" s="19">
        <v>0.5993055555555555</v>
      </c>
      <c r="K14" s="21" t="s">
        <v>22</v>
      </c>
      <c r="L14" s="21" t="s">
        <v>22</v>
      </c>
      <c r="M14" s="21" t="s">
        <v>22</v>
      </c>
      <c r="N14" s="21" t="s">
        <v>22</v>
      </c>
      <c r="O14" s="21" t="s">
        <v>22</v>
      </c>
      <c r="P14" s="21" t="s">
        <v>22</v>
      </c>
      <c r="Q14" s="21" t="s">
        <v>22</v>
      </c>
      <c r="R14" s="21" t="s">
        <v>22</v>
      </c>
      <c r="S14" s="21" t="s">
        <v>22</v>
      </c>
      <c r="T14" s="21" t="s">
        <v>22</v>
      </c>
      <c r="U14" s="20">
        <v>2</v>
      </c>
      <c r="V14" s="20">
        <v>1</v>
      </c>
      <c r="W14" s="20">
        <v>1</v>
      </c>
      <c r="X14" s="20">
        <v>1</v>
      </c>
      <c r="Y14" s="20">
        <v>2</v>
      </c>
      <c r="Z14" s="20">
        <v>3</v>
      </c>
      <c r="AA14" s="19">
        <v>0.7291666666666666</v>
      </c>
      <c r="AB14" s="59">
        <v>10</v>
      </c>
      <c r="AC14" s="58">
        <f t="shared" si="5"/>
        <v>0.1298611111111111</v>
      </c>
      <c r="AD14" s="19">
        <v>0.7361111111111112</v>
      </c>
      <c r="AE14" s="21"/>
      <c r="AF14" s="21"/>
      <c r="AG14" s="21"/>
      <c r="AH14" s="21"/>
      <c r="AI14" s="21"/>
      <c r="AJ14" s="21"/>
      <c r="AK14" s="21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45"/>
      <c r="AW14" s="20"/>
      <c r="AX14" s="58"/>
      <c r="AY14" s="20"/>
      <c r="AZ14" s="20"/>
      <c r="BA14" s="21"/>
      <c r="BB14" s="21"/>
      <c r="BC14" s="21"/>
      <c r="BD14" s="20"/>
      <c r="BE14" s="20"/>
      <c r="BF14" s="20"/>
      <c r="BG14" s="20"/>
      <c r="BH14" s="20"/>
      <c r="BI14" s="58">
        <f t="shared" si="10"/>
        <v>0</v>
      </c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58"/>
      <c r="BV14" s="68"/>
      <c r="BW14" s="45"/>
      <c r="BX14" s="20"/>
      <c r="BY14" s="58">
        <f t="shared" si="14"/>
        <v>0</v>
      </c>
      <c r="BZ14" s="69"/>
      <c r="CA14" s="69"/>
      <c r="CB14" s="69"/>
      <c r="CC14" s="64"/>
      <c r="CD14" s="64"/>
      <c r="CE14" s="20"/>
      <c r="CF14" s="20"/>
      <c r="CG14" s="20"/>
      <c r="CH14" s="20"/>
      <c r="CI14" s="20"/>
      <c r="CJ14" s="20"/>
      <c r="CK14" s="20"/>
      <c r="CL14" s="20"/>
      <c r="CM14" s="20"/>
      <c r="CN14" s="64"/>
      <c r="CO14" s="65">
        <f>CM14-CC14</f>
        <v>0</v>
      </c>
      <c r="CP14" s="66"/>
      <c r="CQ14" s="64"/>
      <c r="CR14" s="20"/>
      <c r="CS14" s="20"/>
      <c r="CT14" s="64"/>
      <c r="CU14" s="64"/>
      <c r="CV14" s="64"/>
      <c r="CW14" s="64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65">
        <f t="shared" si="3"/>
        <v>0</v>
      </c>
      <c r="DK14" s="20"/>
      <c r="DL14" s="64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69" t="s">
        <v>103</v>
      </c>
      <c r="DZ14" s="65"/>
      <c r="EA14" s="98">
        <f t="shared" si="20"/>
        <v>0</v>
      </c>
      <c r="EB14" s="20"/>
      <c r="EC14" s="20"/>
      <c r="ED14" s="20"/>
      <c r="EE14" s="95">
        <f t="shared" si="21"/>
        <v>0</v>
      </c>
      <c r="EF14" s="65">
        <f t="shared" si="22"/>
        <v>0.14027777777777772</v>
      </c>
      <c r="EG14" s="83"/>
      <c r="EH14" s="67" t="s">
        <v>133</v>
      </c>
    </row>
    <row r="15" spans="1:138" ht="13.5" customHeight="1">
      <c r="A15" s="8">
        <v>111</v>
      </c>
      <c r="B15" s="9" t="s">
        <v>10</v>
      </c>
      <c r="C15" s="13" t="s">
        <v>120</v>
      </c>
      <c r="D15" s="13" t="s">
        <v>120</v>
      </c>
      <c r="E15" s="2">
        <v>0.5888888888888889</v>
      </c>
      <c r="F15" s="10" t="s">
        <v>22</v>
      </c>
      <c r="G15" s="10" t="s">
        <v>22</v>
      </c>
      <c r="H15" s="10" t="s">
        <v>22</v>
      </c>
      <c r="I15" s="50">
        <f t="shared" si="4"/>
        <v>0.012499999999999956</v>
      </c>
      <c r="J15" s="2">
        <v>0.6013888888888889</v>
      </c>
      <c r="K15" s="6" t="s">
        <v>22</v>
      </c>
      <c r="L15" s="6" t="s">
        <v>22</v>
      </c>
      <c r="M15" s="6" t="s">
        <v>22</v>
      </c>
      <c r="N15" s="6" t="s">
        <v>22</v>
      </c>
      <c r="O15" s="6" t="s">
        <v>22</v>
      </c>
      <c r="P15" s="6" t="s">
        <v>22</v>
      </c>
      <c r="Q15" s="6" t="s">
        <v>22</v>
      </c>
      <c r="R15" s="6" t="s">
        <v>22</v>
      </c>
      <c r="S15" s="6" t="s">
        <v>22</v>
      </c>
      <c r="T15" s="6" t="s">
        <v>22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2">
        <v>0.6618055555555555</v>
      </c>
      <c r="AB15" s="37">
        <v>0</v>
      </c>
      <c r="AC15" s="50">
        <f t="shared" si="5"/>
        <v>0.060416666666666674</v>
      </c>
      <c r="AD15" s="2">
        <v>0.6791666666666667</v>
      </c>
      <c r="AE15" s="3">
        <f t="shared" si="6"/>
        <v>0.01736111111111116</v>
      </c>
      <c r="AF15" s="6" t="s">
        <v>22</v>
      </c>
      <c r="AG15" s="6" t="s">
        <v>22</v>
      </c>
      <c r="AH15" s="6" t="s">
        <v>22</v>
      </c>
      <c r="AI15" s="6" t="s">
        <v>22</v>
      </c>
      <c r="AJ15" s="6" t="s">
        <v>22</v>
      </c>
      <c r="AK15" s="6" t="s">
        <v>22</v>
      </c>
      <c r="AL15" s="4">
        <v>4</v>
      </c>
      <c r="AM15" s="4">
        <v>2</v>
      </c>
      <c r="AN15" s="4">
        <v>0</v>
      </c>
      <c r="AO15" s="4">
        <v>0</v>
      </c>
      <c r="AP15" s="4">
        <v>0</v>
      </c>
      <c r="AQ15" s="4">
        <v>0</v>
      </c>
      <c r="AR15" s="4">
        <v>4</v>
      </c>
      <c r="AS15" s="4">
        <v>7</v>
      </c>
      <c r="AT15" s="4">
        <v>0</v>
      </c>
      <c r="AU15" s="4">
        <v>0</v>
      </c>
      <c r="AV15" s="13">
        <v>0.9958333333333332</v>
      </c>
      <c r="AW15" s="28">
        <f>SUM(AL15:AU15)</f>
        <v>17</v>
      </c>
      <c r="AX15" s="50">
        <f t="shared" si="7"/>
        <v>24.316666666666666</v>
      </c>
      <c r="AY15" s="13">
        <v>0.016666666666666666</v>
      </c>
      <c r="AZ15" s="34">
        <f>AY15-0+24-AV15</f>
        <v>23.020833333333332</v>
      </c>
      <c r="BA15" s="6" t="s">
        <v>22</v>
      </c>
      <c r="BB15" s="6" t="s">
        <v>22</v>
      </c>
      <c r="BC15" s="6" t="s">
        <v>22</v>
      </c>
      <c r="BD15" s="4">
        <v>0</v>
      </c>
      <c r="BE15" s="4">
        <v>0</v>
      </c>
      <c r="BF15" s="4">
        <v>0</v>
      </c>
      <c r="BG15" s="13">
        <v>0.1423611111111111</v>
      </c>
      <c r="BH15" s="28">
        <f t="shared" si="9"/>
        <v>0</v>
      </c>
      <c r="BI15" s="50">
        <f t="shared" si="10"/>
        <v>0.12569444444444444</v>
      </c>
      <c r="BJ15" s="13">
        <v>0.1673611111111111</v>
      </c>
      <c r="BK15" s="36">
        <f t="shared" si="11"/>
        <v>0.024999999999999994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13">
        <v>0.20833333333333334</v>
      </c>
      <c r="BT15" s="28">
        <f t="shared" si="12"/>
        <v>0</v>
      </c>
      <c r="BU15" s="50">
        <f t="shared" si="13"/>
        <v>0.04097222222222224</v>
      </c>
      <c r="BV15" s="30">
        <v>0.4444444444444444</v>
      </c>
      <c r="BW15" s="36">
        <f>BV15-BS15</f>
        <v>0.23611111111111108</v>
      </c>
      <c r="BX15" s="13">
        <v>0.7444444444444445</v>
      </c>
      <c r="BY15" s="50">
        <f t="shared" si="14"/>
        <v>0.30000000000000004</v>
      </c>
      <c r="BZ15" s="57">
        <v>0</v>
      </c>
      <c r="CA15" s="54">
        <f t="shared" si="23"/>
        <v>17</v>
      </c>
      <c r="CB15" s="57">
        <v>17</v>
      </c>
      <c r="CC15" s="48">
        <v>0.8395833333333332</v>
      </c>
      <c r="CD15" s="34">
        <f>CC15-BX15</f>
        <v>0.09513888888888877</v>
      </c>
      <c r="CE15" s="85" t="s">
        <v>22</v>
      </c>
      <c r="CF15" s="85" t="s">
        <v>22</v>
      </c>
      <c r="CG15" s="85" t="s">
        <v>22</v>
      </c>
      <c r="CH15" s="4">
        <v>6</v>
      </c>
      <c r="CI15" s="4">
        <v>0</v>
      </c>
      <c r="CJ15" s="4">
        <v>0</v>
      </c>
      <c r="CK15" s="4">
        <v>2</v>
      </c>
      <c r="CL15" s="4">
        <v>0</v>
      </c>
      <c r="CM15" s="13">
        <v>0.325</v>
      </c>
      <c r="CN15" s="39">
        <f t="shared" si="15"/>
        <v>8</v>
      </c>
      <c r="CO15" s="49">
        <f>CM15-0+24-CC15</f>
        <v>23.485416666666666</v>
      </c>
      <c r="CP15" s="86">
        <v>0.35694444444444445</v>
      </c>
      <c r="CQ15" s="34">
        <f>CP15-CM15</f>
        <v>0.03194444444444444</v>
      </c>
      <c r="CR15" s="4" t="s">
        <v>22</v>
      </c>
      <c r="CS15" s="13">
        <v>0.425</v>
      </c>
      <c r="CT15" s="5" t="s">
        <v>22</v>
      </c>
      <c r="CU15" s="48">
        <f>CS15-CP15</f>
        <v>0.06805555555555554</v>
      </c>
      <c r="CV15" s="48">
        <v>0.4381944444444445</v>
      </c>
      <c r="CW15" s="34">
        <f t="shared" si="25"/>
        <v>0.013194444444444509</v>
      </c>
      <c r="CX15" s="4" t="s">
        <v>22</v>
      </c>
      <c r="CY15" s="4" t="s">
        <v>22</v>
      </c>
      <c r="CZ15" s="4" t="s">
        <v>22</v>
      </c>
      <c r="DA15" s="4" t="s">
        <v>22</v>
      </c>
      <c r="DB15" s="4" t="s">
        <v>22</v>
      </c>
      <c r="DC15" s="163">
        <v>1</v>
      </c>
      <c r="DD15" s="4">
        <v>0</v>
      </c>
      <c r="DE15" s="4">
        <v>0</v>
      </c>
      <c r="DF15" s="4">
        <v>0</v>
      </c>
      <c r="DG15" s="4">
        <v>1</v>
      </c>
      <c r="DH15" s="13">
        <v>0.4916666666666667</v>
      </c>
      <c r="DI15" s="28">
        <f t="shared" si="16"/>
        <v>2</v>
      </c>
      <c r="DJ15" s="93">
        <f t="shared" si="3"/>
        <v>0.06666666666666671</v>
      </c>
      <c r="DK15" s="13">
        <v>0.5006944444444444</v>
      </c>
      <c r="DL15" s="34">
        <f>DK15-DH15</f>
        <v>0.009027777777777746</v>
      </c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28">
        <f t="shared" si="18"/>
        <v>0</v>
      </c>
      <c r="DY15" s="4"/>
      <c r="DZ15" s="49">
        <f t="shared" si="19"/>
        <v>-0.5006944444444444</v>
      </c>
      <c r="EA15" s="97">
        <f t="shared" si="20"/>
        <v>27</v>
      </c>
      <c r="EB15" s="4"/>
      <c r="EC15" s="4"/>
      <c r="ED15" s="4"/>
      <c r="EE15" s="96">
        <f t="shared" si="21"/>
        <v>23.44861111111111</v>
      </c>
      <c r="EF15" s="49">
        <f t="shared" si="22"/>
        <v>47.97569444444445</v>
      </c>
      <c r="EG15" s="84"/>
      <c r="EH15" s="51"/>
    </row>
    <row r="16" spans="1:138" ht="13.5" customHeight="1">
      <c r="A16" s="8">
        <v>112</v>
      </c>
      <c r="B16" s="9" t="s">
        <v>11</v>
      </c>
      <c r="C16" s="13" t="s">
        <v>120</v>
      </c>
      <c r="D16" s="13" t="s">
        <v>120</v>
      </c>
      <c r="E16" s="2">
        <v>0.5888888888888889</v>
      </c>
      <c r="F16" s="10" t="s">
        <v>22</v>
      </c>
      <c r="G16" s="10" t="s">
        <v>22</v>
      </c>
      <c r="H16" s="10" t="s">
        <v>22</v>
      </c>
      <c r="I16" s="50">
        <f t="shared" si="4"/>
        <v>0.013194444444444398</v>
      </c>
      <c r="J16" s="2">
        <v>0.6020833333333333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  <c r="P16" s="6" t="s">
        <v>22</v>
      </c>
      <c r="Q16" s="6" t="s">
        <v>22</v>
      </c>
      <c r="R16" s="6" t="s">
        <v>22</v>
      </c>
      <c r="S16" s="6" t="s">
        <v>22</v>
      </c>
      <c r="T16" s="6" t="s">
        <v>22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2">
        <v>0.6951388888888889</v>
      </c>
      <c r="AB16" s="37">
        <v>1</v>
      </c>
      <c r="AC16" s="50">
        <f t="shared" si="5"/>
        <v>0.09305555555555556</v>
      </c>
      <c r="AD16" s="2">
        <v>0.7180555555555556</v>
      </c>
      <c r="AE16" s="3">
        <f t="shared" si="6"/>
        <v>0.022916666666666696</v>
      </c>
      <c r="AF16" s="10" t="s">
        <v>22</v>
      </c>
      <c r="AG16" s="6" t="s">
        <v>22</v>
      </c>
      <c r="AH16" s="6" t="s">
        <v>22</v>
      </c>
      <c r="AI16" s="6" t="s">
        <v>22</v>
      </c>
      <c r="AJ16" s="6" t="s">
        <v>22</v>
      </c>
      <c r="AK16" s="6" t="s">
        <v>22</v>
      </c>
      <c r="AL16" s="4">
        <v>4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4</v>
      </c>
      <c r="AS16" s="4">
        <v>7</v>
      </c>
      <c r="AT16" s="4">
        <v>0</v>
      </c>
      <c r="AU16" s="4">
        <v>0</v>
      </c>
      <c r="AV16" s="13">
        <v>0.15833333333333333</v>
      </c>
      <c r="AW16" s="28">
        <f>SUM(AL16:AU16)</f>
        <v>17</v>
      </c>
      <c r="AX16" s="50">
        <f t="shared" si="7"/>
        <v>23.44027777777778</v>
      </c>
      <c r="AY16" s="13">
        <v>0.18333333333333335</v>
      </c>
      <c r="AZ16" s="34">
        <f t="shared" si="8"/>
        <v>0.025000000000000022</v>
      </c>
      <c r="BA16" s="6" t="s">
        <v>22</v>
      </c>
      <c r="BB16" s="6" t="s">
        <v>22</v>
      </c>
      <c r="BC16" s="6" t="s">
        <v>22</v>
      </c>
      <c r="BD16" s="4">
        <v>0</v>
      </c>
      <c r="BE16" s="4">
        <v>0</v>
      </c>
      <c r="BF16" s="4">
        <v>0</v>
      </c>
      <c r="BG16" s="13">
        <v>0.31875000000000003</v>
      </c>
      <c r="BH16" s="28">
        <f t="shared" si="9"/>
        <v>0</v>
      </c>
      <c r="BI16" s="50">
        <f t="shared" si="10"/>
        <v>0.13541666666666669</v>
      </c>
      <c r="BJ16" s="13">
        <v>0.33958333333333335</v>
      </c>
      <c r="BK16" s="36">
        <f t="shared" si="11"/>
        <v>0.020833333333333315</v>
      </c>
      <c r="BL16" s="4">
        <v>0</v>
      </c>
      <c r="BM16" s="4">
        <v>0</v>
      </c>
      <c r="BN16" s="4">
        <v>2</v>
      </c>
      <c r="BO16" s="4">
        <v>3</v>
      </c>
      <c r="BP16" s="4">
        <v>0</v>
      </c>
      <c r="BQ16" s="4">
        <v>0</v>
      </c>
      <c r="BR16" s="4">
        <v>0</v>
      </c>
      <c r="BS16" s="13">
        <v>0.41875</v>
      </c>
      <c r="BT16" s="28">
        <f t="shared" si="12"/>
        <v>5</v>
      </c>
      <c r="BU16" s="50">
        <f t="shared" si="13"/>
        <v>0.07916666666666666</v>
      </c>
      <c r="BV16" s="30">
        <v>0.46319444444444446</v>
      </c>
      <c r="BW16" s="36">
        <f>BV16-BS16</f>
        <v>0.04444444444444445</v>
      </c>
      <c r="BX16" s="56">
        <v>0.7777777777777778</v>
      </c>
      <c r="BY16" s="50">
        <f t="shared" si="14"/>
        <v>0.3145833333333333</v>
      </c>
      <c r="BZ16" s="57">
        <v>-13</v>
      </c>
      <c r="CA16" s="54">
        <f t="shared" si="23"/>
        <v>10</v>
      </c>
      <c r="CB16" s="57">
        <v>10</v>
      </c>
      <c r="CC16" s="48">
        <v>0.8319444444444444</v>
      </c>
      <c r="CD16" s="34">
        <f>CC16-BX16</f>
        <v>0.054166666666666585</v>
      </c>
      <c r="CE16" s="85" t="s">
        <v>22</v>
      </c>
      <c r="CF16" s="85" t="s">
        <v>22</v>
      </c>
      <c r="CG16" s="85" t="s">
        <v>22</v>
      </c>
      <c r="CH16" s="4">
        <v>0</v>
      </c>
      <c r="CI16" s="4">
        <v>0</v>
      </c>
      <c r="CJ16" s="4">
        <v>0</v>
      </c>
      <c r="CK16" s="4">
        <v>2</v>
      </c>
      <c r="CL16" s="4">
        <v>0</v>
      </c>
      <c r="CM16" s="13">
        <v>0.06666666666666667</v>
      </c>
      <c r="CN16" s="39">
        <f t="shared" si="15"/>
        <v>2</v>
      </c>
      <c r="CO16" s="49">
        <f>CM16-0+24-CC16</f>
        <v>23.23472222222222</v>
      </c>
      <c r="CP16" s="86">
        <v>0.37152777777777773</v>
      </c>
      <c r="CQ16" s="34">
        <f>CP16-CM16</f>
        <v>0.3048611111111111</v>
      </c>
      <c r="CR16" s="4" t="s">
        <v>22</v>
      </c>
      <c r="CS16" s="13">
        <v>0.4236111111111111</v>
      </c>
      <c r="CT16" s="5" t="s">
        <v>22</v>
      </c>
      <c r="CU16" s="48">
        <f>CS16-CP16</f>
        <v>0.05208333333333337</v>
      </c>
      <c r="CV16" s="48">
        <v>0.44027777777777777</v>
      </c>
      <c r="CW16" s="34">
        <f t="shared" si="25"/>
        <v>0.016666666666666663</v>
      </c>
      <c r="CX16" s="4" t="s">
        <v>22</v>
      </c>
      <c r="CY16" s="4" t="s">
        <v>22</v>
      </c>
      <c r="CZ16" s="4" t="s">
        <v>22</v>
      </c>
      <c r="DA16" s="4" t="s">
        <v>22</v>
      </c>
      <c r="DB16" s="4" t="s">
        <v>22</v>
      </c>
      <c r="DC16" s="163">
        <v>1</v>
      </c>
      <c r="DD16" s="4">
        <v>0</v>
      </c>
      <c r="DE16" s="4">
        <v>0</v>
      </c>
      <c r="DF16" s="4">
        <v>0</v>
      </c>
      <c r="DG16" s="4">
        <v>0</v>
      </c>
      <c r="DH16" s="13">
        <v>0.48333333333333334</v>
      </c>
      <c r="DI16" s="28">
        <f t="shared" si="16"/>
        <v>1</v>
      </c>
      <c r="DJ16" s="93">
        <f t="shared" si="3"/>
        <v>0.05972222222222223</v>
      </c>
      <c r="DK16" s="13">
        <v>0.49583333333333335</v>
      </c>
      <c r="DL16" s="34">
        <f>DK16-DH16</f>
        <v>0.012500000000000011</v>
      </c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28">
        <f t="shared" si="18"/>
        <v>0</v>
      </c>
      <c r="DY16" s="4"/>
      <c r="DZ16" s="49">
        <f t="shared" si="19"/>
        <v>-0.49583333333333335</v>
      </c>
      <c r="EA16" s="97">
        <f t="shared" si="20"/>
        <v>13</v>
      </c>
      <c r="EB16" s="4"/>
      <c r="EC16" s="4"/>
      <c r="ED16" s="4"/>
      <c r="EE16" s="96">
        <f t="shared" si="21"/>
        <v>0.5013888888888889</v>
      </c>
      <c r="EF16" s="49">
        <f t="shared" si="22"/>
        <v>46.926388888888894</v>
      </c>
      <c r="EG16" s="84"/>
      <c r="EH16" s="51"/>
    </row>
    <row r="17" spans="1:138" s="177" customFormat="1" ht="13.5" customHeight="1">
      <c r="A17" s="148">
        <v>113</v>
      </c>
      <c r="B17" s="149" t="s">
        <v>12</v>
      </c>
      <c r="C17" s="150" t="s">
        <v>120</v>
      </c>
      <c r="D17" s="150" t="s">
        <v>119</v>
      </c>
      <c r="E17" s="149">
        <v>0.5888888888888889</v>
      </c>
      <c r="F17" s="151" t="s">
        <v>22</v>
      </c>
      <c r="G17" s="151" t="s">
        <v>22</v>
      </c>
      <c r="H17" s="151" t="s">
        <v>22</v>
      </c>
      <c r="I17" s="152">
        <f t="shared" si="4"/>
        <v>0.012499999999999956</v>
      </c>
      <c r="J17" s="149">
        <v>0.6013888888888889</v>
      </c>
      <c r="K17" s="151" t="s">
        <v>22</v>
      </c>
      <c r="L17" s="151" t="s">
        <v>22</v>
      </c>
      <c r="M17" s="151" t="s">
        <v>22</v>
      </c>
      <c r="N17" s="151" t="s">
        <v>22</v>
      </c>
      <c r="O17" s="151" t="s">
        <v>22</v>
      </c>
      <c r="P17" s="151" t="s">
        <v>22</v>
      </c>
      <c r="Q17" s="151" t="s">
        <v>22</v>
      </c>
      <c r="R17" s="151" t="s">
        <v>22</v>
      </c>
      <c r="S17" s="151" t="s">
        <v>22</v>
      </c>
      <c r="T17" s="151" t="s">
        <v>22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49">
        <v>0.6618055555555555</v>
      </c>
      <c r="AB17" s="172">
        <v>0</v>
      </c>
      <c r="AC17" s="152">
        <f t="shared" si="5"/>
        <v>0.060416666666666674</v>
      </c>
      <c r="AD17" s="149">
        <v>0.6791666666666667</v>
      </c>
      <c r="AE17" s="149">
        <f t="shared" si="6"/>
        <v>0.01736111111111116</v>
      </c>
      <c r="AF17" s="151" t="s">
        <v>22</v>
      </c>
      <c r="AG17" s="151" t="s">
        <v>22</v>
      </c>
      <c r="AH17" s="151" t="s">
        <v>22</v>
      </c>
      <c r="AI17" s="151" t="s">
        <v>22</v>
      </c>
      <c r="AJ17" s="151" t="s">
        <v>22</v>
      </c>
      <c r="AK17" s="151" t="s">
        <v>22</v>
      </c>
      <c r="AL17" s="151">
        <v>4</v>
      </c>
      <c r="AM17" s="151">
        <v>2</v>
      </c>
      <c r="AN17" s="151">
        <v>0</v>
      </c>
      <c r="AO17" s="151">
        <v>0</v>
      </c>
      <c r="AP17" s="151">
        <v>0</v>
      </c>
      <c r="AQ17" s="151">
        <v>0</v>
      </c>
      <c r="AR17" s="151">
        <v>4</v>
      </c>
      <c r="AS17" s="151">
        <v>7</v>
      </c>
      <c r="AT17" s="151">
        <v>0</v>
      </c>
      <c r="AU17" s="151">
        <v>0</v>
      </c>
      <c r="AV17" s="150">
        <v>0.9902777777777777</v>
      </c>
      <c r="AW17" s="151">
        <f>SUM(AL17:AU17)</f>
        <v>17</v>
      </c>
      <c r="AX17" s="152">
        <f t="shared" si="7"/>
        <v>24.31111111111111</v>
      </c>
      <c r="AY17" s="150">
        <v>0.016666666666666666</v>
      </c>
      <c r="AZ17" s="173">
        <f>AY17-0+24-AV17</f>
        <v>23.02638888888889</v>
      </c>
      <c r="BA17" s="151" t="s">
        <v>22</v>
      </c>
      <c r="BB17" s="151" t="s">
        <v>22</v>
      </c>
      <c r="BC17" s="151" t="s">
        <v>22</v>
      </c>
      <c r="BD17" s="151">
        <v>0</v>
      </c>
      <c r="BE17" s="151">
        <v>0</v>
      </c>
      <c r="BF17" s="151">
        <v>0</v>
      </c>
      <c r="BG17" s="150">
        <v>0.1423611111111111</v>
      </c>
      <c r="BH17" s="151">
        <f t="shared" si="9"/>
        <v>0</v>
      </c>
      <c r="BI17" s="152">
        <f t="shared" si="10"/>
        <v>0.12569444444444444</v>
      </c>
      <c r="BJ17" s="150">
        <v>0.1673611111111111</v>
      </c>
      <c r="BK17" s="150">
        <f t="shared" si="11"/>
        <v>0.024999999999999994</v>
      </c>
      <c r="BL17" s="151">
        <v>0</v>
      </c>
      <c r="BM17" s="151">
        <v>0</v>
      </c>
      <c r="BN17" s="151">
        <v>0</v>
      </c>
      <c r="BO17" s="151">
        <v>0</v>
      </c>
      <c r="BP17" s="151">
        <v>0</v>
      </c>
      <c r="BQ17" s="151">
        <v>0</v>
      </c>
      <c r="BR17" s="151">
        <v>0</v>
      </c>
      <c r="BS17" s="150">
        <v>0.20833333333333334</v>
      </c>
      <c r="BT17" s="151">
        <f t="shared" si="12"/>
        <v>0</v>
      </c>
      <c r="BU17" s="152">
        <f t="shared" si="13"/>
        <v>0.04097222222222224</v>
      </c>
      <c r="BV17" s="174">
        <v>0.4444444444444444</v>
      </c>
      <c r="BW17" s="150">
        <f>BV17-BS17</f>
        <v>0.23611111111111108</v>
      </c>
      <c r="BX17" s="153">
        <v>0.7923611111111111</v>
      </c>
      <c r="BY17" s="152">
        <f t="shared" si="14"/>
        <v>0.34791666666666665</v>
      </c>
      <c r="BZ17" s="154">
        <v>-20</v>
      </c>
      <c r="CA17" s="154">
        <f t="shared" si="23"/>
        <v>-3</v>
      </c>
      <c r="CB17" s="154">
        <v>0</v>
      </c>
      <c r="CC17" s="148"/>
      <c r="CD17" s="173"/>
      <c r="CE17" s="151"/>
      <c r="CF17" s="151"/>
      <c r="CG17" s="151"/>
      <c r="CH17" s="151"/>
      <c r="CI17" s="151"/>
      <c r="CJ17" s="151"/>
      <c r="CK17" s="151"/>
      <c r="CL17" s="151"/>
      <c r="CM17" s="151"/>
      <c r="CN17" s="148">
        <f t="shared" si="15"/>
        <v>0</v>
      </c>
      <c r="CO17" s="155">
        <f>CM17-CC17</f>
        <v>0</v>
      </c>
      <c r="CP17" s="175"/>
      <c r="CQ17" s="148">
        <f>CP17-CM17</f>
        <v>0</v>
      </c>
      <c r="CR17" s="151"/>
      <c r="CS17" s="151"/>
      <c r="CT17" s="148"/>
      <c r="CU17" s="148"/>
      <c r="CV17" s="148"/>
      <c r="CW17" s="148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>
        <f t="shared" si="16"/>
        <v>0</v>
      </c>
      <c r="DJ17" s="155">
        <f t="shared" si="3"/>
        <v>0</v>
      </c>
      <c r="DK17" s="151"/>
      <c r="DL17" s="148">
        <f t="shared" si="17"/>
        <v>0</v>
      </c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>
        <f t="shared" si="18"/>
        <v>0</v>
      </c>
      <c r="DY17" s="154" t="s">
        <v>103</v>
      </c>
      <c r="DZ17" s="155" t="e">
        <f t="shared" si="19"/>
        <v>#VALUE!</v>
      </c>
      <c r="EA17" s="156">
        <f t="shared" si="20"/>
        <v>0</v>
      </c>
      <c r="EB17" s="151"/>
      <c r="EC17" s="151"/>
      <c r="ED17" s="151">
        <v>4</v>
      </c>
      <c r="EE17" s="157">
        <f t="shared" si="21"/>
        <v>23.30486111111111</v>
      </c>
      <c r="EF17" s="155" t="e">
        <f t="shared" si="22"/>
        <v>#VALUE!</v>
      </c>
      <c r="EG17" s="158"/>
      <c r="EH17" s="67" t="s">
        <v>132</v>
      </c>
    </row>
    <row r="19" ht="15.75"/>
  </sheetData>
  <sheetProtection/>
  <mergeCells count="130">
    <mergeCell ref="DL2:DL4"/>
    <mergeCell ref="DI2:DI4"/>
    <mergeCell ref="DC2:DC3"/>
    <mergeCell ref="CW2:CW4"/>
    <mergeCell ref="DP2:DP3"/>
    <mergeCell ref="DQ2:DQ3"/>
    <mergeCell ref="EA2:EA4"/>
    <mergeCell ref="DX2:DX4"/>
    <mergeCell ref="CA1:CB2"/>
    <mergeCell ref="DR2:DR3"/>
    <mergeCell ref="DS2:DS3"/>
    <mergeCell ref="DT2:DT3"/>
    <mergeCell ref="DU2:DU3"/>
    <mergeCell ref="DV2:DV3"/>
    <mergeCell ref="DG2:DG3"/>
    <mergeCell ref="DM2:DM3"/>
    <mergeCell ref="DQ1:DX1"/>
    <mergeCell ref="ED2:ED3"/>
    <mergeCell ref="DW2:DW3"/>
    <mergeCell ref="DY2:DY3"/>
    <mergeCell ref="EB2:EB3"/>
    <mergeCell ref="EC2:EC3"/>
    <mergeCell ref="DN2:DN3"/>
    <mergeCell ref="DO2:DO3"/>
    <mergeCell ref="EB1:ED1"/>
    <mergeCell ref="CX2:CX3"/>
    <mergeCell ref="CY2:CY3"/>
    <mergeCell ref="CZ2:CZ3"/>
    <mergeCell ref="DZ2:DZ4"/>
    <mergeCell ref="DA2:DA3"/>
    <mergeCell ref="DB2:DB3"/>
    <mergeCell ref="DD2:DD3"/>
    <mergeCell ref="DE2:DE3"/>
    <mergeCell ref="DF2:DF3"/>
    <mergeCell ref="CQ2:CQ4"/>
    <mergeCell ref="CR1:CT1"/>
    <mergeCell ref="CN2:CN4"/>
    <mergeCell ref="CX1:DK1"/>
    <mergeCell ref="EE2:EE4"/>
    <mergeCell ref="CR2:CR3"/>
    <mergeCell ref="CO2:CO4"/>
    <mergeCell ref="DJ2:DJ4"/>
    <mergeCell ref="CT2:CT4"/>
    <mergeCell ref="CU2:CU4"/>
    <mergeCell ref="BH2:BH4"/>
    <mergeCell ref="AB2:AB4"/>
    <mergeCell ref="CK2:CK3"/>
    <mergeCell ref="CL2:CL3"/>
    <mergeCell ref="CE2:CE3"/>
    <mergeCell ref="CF2:CF3"/>
    <mergeCell ref="CG2:CG3"/>
    <mergeCell ref="CH2:CH3"/>
    <mergeCell ref="AE2:AE4"/>
    <mergeCell ref="AO2:AO3"/>
    <mergeCell ref="BU2:BU4"/>
    <mergeCell ref="CP1:CQ1"/>
    <mergeCell ref="AZ2:AZ4"/>
    <mergeCell ref="BA2:BA3"/>
    <mergeCell ref="BB2:BB3"/>
    <mergeCell ref="BC2:BC3"/>
    <mergeCell ref="BL2:BL3"/>
    <mergeCell ref="BM2:BM3"/>
    <mergeCell ref="BK2:BK4"/>
    <mergeCell ref="BT2:BT4"/>
    <mergeCell ref="AW2:AW4"/>
    <mergeCell ref="CC1:CN1"/>
    <mergeCell ref="BN2:BN3"/>
    <mergeCell ref="BO2:BO3"/>
    <mergeCell ref="BP2:BP3"/>
    <mergeCell ref="BQ2:BQ3"/>
    <mergeCell ref="CI2:CI3"/>
    <mergeCell ref="CJ2:CJ3"/>
    <mergeCell ref="BW2:BW4"/>
    <mergeCell ref="BV1:BX1"/>
    <mergeCell ref="AU2:AU3"/>
    <mergeCell ref="BA1:BG1"/>
    <mergeCell ref="BL1:BS1"/>
    <mergeCell ref="BR2:BR3"/>
    <mergeCell ref="BI2:BI4"/>
    <mergeCell ref="AQ2:AQ3"/>
    <mergeCell ref="AR2:AR3"/>
    <mergeCell ref="BD2:BD3"/>
    <mergeCell ref="BE2:BE3"/>
    <mergeCell ref="BF2:BF3"/>
    <mergeCell ref="AH2:AH3"/>
    <mergeCell ref="AS2:AS3"/>
    <mergeCell ref="AT2:AT3"/>
    <mergeCell ref="AI2:AI3"/>
    <mergeCell ref="AJ2:AJ3"/>
    <mergeCell ref="AK2:AK3"/>
    <mergeCell ref="AL2:AL3"/>
    <mergeCell ref="AM2:AM3"/>
    <mergeCell ref="AN2:AN3"/>
    <mergeCell ref="AP2:AP3"/>
    <mergeCell ref="W2:W3"/>
    <mergeCell ref="X2:X3"/>
    <mergeCell ref="Y2:Y3"/>
    <mergeCell ref="Z2:Z3"/>
    <mergeCell ref="AF2:AF3"/>
    <mergeCell ref="AG2:AG3"/>
    <mergeCell ref="A1:B1"/>
    <mergeCell ref="E1:E4"/>
    <mergeCell ref="F1:H1"/>
    <mergeCell ref="J1:AA1"/>
    <mergeCell ref="AD1:AV1"/>
    <mergeCell ref="L2:L3"/>
    <mergeCell ref="M2:M3"/>
    <mergeCell ref="N2:N3"/>
    <mergeCell ref="O2:O3"/>
    <mergeCell ref="G2:G3"/>
    <mergeCell ref="H2:H3"/>
    <mergeCell ref="K2:K3"/>
    <mergeCell ref="CD2:CD4"/>
    <mergeCell ref="P2:P3"/>
    <mergeCell ref="Q2:Q3"/>
    <mergeCell ref="R2:R3"/>
    <mergeCell ref="S2:S3"/>
    <mergeCell ref="T2:T3"/>
    <mergeCell ref="U2:U3"/>
    <mergeCell ref="V2:V3"/>
    <mergeCell ref="EF2:EF4"/>
    <mergeCell ref="I2:I4"/>
    <mergeCell ref="BZ2:BZ4"/>
    <mergeCell ref="A2:A4"/>
    <mergeCell ref="B2:B4"/>
    <mergeCell ref="F2:F3"/>
    <mergeCell ref="C1:D4"/>
    <mergeCell ref="BY2:BY4"/>
    <mergeCell ref="AC2:AC4"/>
    <mergeCell ref="AX2:AX4"/>
  </mergeCells>
  <hyperlinks>
    <hyperlink ref="B5" r:id="rId1" display="http://promwadtour.com/?md=circles&amp;item=177"/>
    <hyperlink ref="B6" r:id="rId2" display="http://promwadtour.com/?md=circles&amp;item=424"/>
    <hyperlink ref="B7" r:id="rId3" display="http://promwadtour.com/?md=circles&amp;item=417"/>
    <hyperlink ref="B8" r:id="rId4" display="http://promwadtour.com/?md=circles&amp;item=252"/>
    <hyperlink ref="B9" r:id="rId5" display="http://promwadtour.com/?md=circles&amp;item=18"/>
    <hyperlink ref="B10" r:id="rId6" display="http://promwadtour.com/?md=circles&amp;item=316"/>
    <hyperlink ref="B11" r:id="rId7" display="http://promwadtour.com/?md=circles&amp;item=332"/>
    <hyperlink ref="B12" r:id="rId8" display="http://promwadtour.com/?md=circles&amp;item=163"/>
    <hyperlink ref="B13" r:id="rId9" display="http://promwadtour.com/?md=circles&amp;item=121"/>
    <hyperlink ref="B14" r:id="rId10" display="http://promwadtour.com/?md=circles&amp;item=313"/>
    <hyperlink ref="B15" r:id="rId11" display="http://promwadtour.com/?md=circles&amp;item=279"/>
    <hyperlink ref="B16" r:id="rId12" display="http://promwadtour.com/?md=circles&amp;item=76"/>
    <hyperlink ref="B17" r:id="rId13" display="http://promwadtour.com/?md=circles&amp;item=412"/>
  </hyperlinks>
  <printOptions/>
  <pageMargins left="0.7" right="0.7" top="0.75" bottom="0.75" header="0.3" footer="0.3"/>
  <pageSetup horizontalDpi="180" verticalDpi="180" orientation="portrait" paperSize="9" r:id="rId16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1"/>
  <sheetViews>
    <sheetView tabSelected="1" zoomScalePageLayoutView="0" workbookViewId="0" topLeftCell="A1">
      <pane xSplit="2" ySplit="4" topLeftCell="CH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Y1" sqref="CY1:CY16384"/>
    </sheetView>
  </sheetViews>
  <sheetFormatPr defaultColWidth="9.140625" defaultRowHeight="15"/>
  <cols>
    <col min="1" max="1" width="4.00390625" style="0" bestFit="1" customWidth="1"/>
    <col min="2" max="2" width="21.8515625" style="0" bestFit="1" customWidth="1"/>
    <col min="3" max="4" width="3.8515625" style="0" customWidth="1"/>
    <col min="5" max="5" width="6.421875" style="0" customWidth="1"/>
    <col min="6" max="7" width="2.00390625" style="0" bestFit="1" customWidth="1"/>
    <col min="8" max="9" width="6.8515625" style="0" bestFit="1" customWidth="1"/>
    <col min="10" max="25" width="4.00390625" style="0" bestFit="1" customWidth="1"/>
    <col min="26" max="26" width="7.8515625" style="0" bestFit="1" customWidth="1"/>
    <col min="27" max="27" width="7.28125" style="0" bestFit="1" customWidth="1"/>
    <col min="28" max="28" width="7.8515625" style="0" bestFit="1" customWidth="1"/>
    <col min="29" max="30" width="6.8515625" style="0" bestFit="1" customWidth="1"/>
    <col min="31" max="34" width="3.00390625" style="0" bestFit="1" customWidth="1"/>
    <col min="35" max="37" width="4.00390625" style="0" bestFit="1" customWidth="1"/>
    <col min="38" max="40" width="3.00390625" style="0" bestFit="1" customWidth="1"/>
    <col min="41" max="42" width="7.8515625" style="0" bestFit="1" customWidth="1"/>
    <col min="43" max="43" width="6.8515625" style="0" bestFit="1" customWidth="1"/>
    <col min="44" max="44" width="5.57421875" style="0" bestFit="1" customWidth="1"/>
    <col min="45" max="54" width="3.00390625" style="0" bestFit="1" customWidth="1"/>
    <col min="55" max="55" width="1.57421875" style="0" customWidth="1"/>
    <col min="56" max="56" width="7.8515625" style="0" bestFit="1" customWidth="1"/>
    <col min="57" max="57" width="11.57421875" style="0" bestFit="1" customWidth="1"/>
    <col min="58" max="58" width="7.8515625" style="0" bestFit="1" customWidth="1"/>
    <col min="59" max="60" width="6.8515625" style="0" bestFit="1" customWidth="1"/>
    <col min="61" max="61" width="4.00390625" style="0" bestFit="1" customWidth="1"/>
    <col min="62" max="62" width="3.00390625" style="0" bestFit="1" customWidth="1"/>
    <col min="63" max="66" width="4.00390625" style="0" bestFit="1" customWidth="1"/>
    <col min="67" max="67" width="3.00390625" style="0" bestFit="1" customWidth="1"/>
    <col min="68" max="73" width="4.00390625" style="0" bestFit="1" customWidth="1"/>
    <col min="74" max="76" width="3.00390625" style="0" bestFit="1" customWidth="1"/>
    <col min="77" max="80" width="4.00390625" style="0" bestFit="1" customWidth="1"/>
    <col min="81" max="82" width="3.00390625" style="0" bestFit="1" customWidth="1"/>
    <col min="83" max="85" width="4.00390625" style="0" bestFit="1" customWidth="1"/>
    <col min="86" max="95" width="3.00390625" style="0" bestFit="1" customWidth="1"/>
    <col min="96" max="96" width="4.00390625" style="0" bestFit="1" customWidth="1"/>
    <col min="97" max="97" width="3.00390625" style="0" bestFit="1" customWidth="1"/>
    <col min="98" max="98" width="4.00390625" style="0" bestFit="1" customWidth="1"/>
    <col min="99" max="99" width="3.00390625" style="0" bestFit="1" customWidth="1"/>
    <col min="100" max="100" width="8.8515625" style="0" customWidth="1"/>
    <col min="101" max="101" width="8.57421875" style="0" bestFit="1" customWidth="1"/>
    <col min="102" max="102" width="6.8515625" style="0" bestFit="1" customWidth="1"/>
    <col min="103" max="103" width="7.28125" style="0" bestFit="1" customWidth="1"/>
    <col min="104" max="104" width="7.8515625" style="0" bestFit="1" customWidth="1"/>
    <col min="105" max="105" width="6.8515625" style="0" bestFit="1" customWidth="1"/>
    <col min="106" max="106" width="7.28125" style="0" bestFit="1" customWidth="1"/>
    <col min="107" max="107" width="4.7109375" style="0" bestFit="1" customWidth="1"/>
    <col min="108" max="108" width="4.57421875" style="0" bestFit="1" customWidth="1"/>
  </cols>
  <sheetData>
    <row r="1" spans="1:108" s="7" customFormat="1" ht="32.25" customHeight="1">
      <c r="A1" s="131" t="s">
        <v>105</v>
      </c>
      <c r="B1" s="132"/>
      <c r="C1" s="108" t="s">
        <v>118</v>
      </c>
      <c r="D1" s="109"/>
      <c r="E1" s="136" t="s">
        <v>18</v>
      </c>
      <c r="F1" s="121" t="s">
        <v>13</v>
      </c>
      <c r="G1" s="122"/>
      <c r="H1" s="70"/>
      <c r="I1" s="121" t="s">
        <v>14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23"/>
      <c r="AB1" s="70"/>
      <c r="AC1" s="70"/>
      <c r="AD1" s="121" t="s">
        <v>46</v>
      </c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3"/>
      <c r="AP1" s="70"/>
      <c r="AQ1" s="70"/>
      <c r="AR1" s="133" t="s">
        <v>99</v>
      </c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5"/>
      <c r="BE1" s="23"/>
      <c r="BF1" s="70"/>
      <c r="BG1" s="70"/>
      <c r="BH1" s="105" t="s">
        <v>100</v>
      </c>
      <c r="BI1" s="105"/>
      <c r="BJ1" s="107" t="s">
        <v>47</v>
      </c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31"/>
      <c r="CW1" s="6"/>
      <c r="CX1" s="70"/>
      <c r="CY1" s="23"/>
      <c r="CZ1" s="70"/>
      <c r="DA1" s="70"/>
      <c r="DB1" s="105" t="s">
        <v>37</v>
      </c>
      <c r="DC1" s="105"/>
      <c r="DD1" s="105"/>
    </row>
    <row r="2" spans="1:108" s="7" customFormat="1" ht="14.25" customHeight="1">
      <c r="A2" s="105" t="s">
        <v>16</v>
      </c>
      <c r="B2" s="106" t="s">
        <v>17</v>
      </c>
      <c r="C2" s="110"/>
      <c r="D2" s="111"/>
      <c r="E2" s="137"/>
      <c r="F2" s="107">
        <v>1</v>
      </c>
      <c r="G2" s="107">
        <v>2</v>
      </c>
      <c r="H2" s="99" t="s">
        <v>123</v>
      </c>
      <c r="I2" s="6" t="s">
        <v>18</v>
      </c>
      <c r="J2" s="107">
        <v>101</v>
      </c>
      <c r="K2" s="107">
        <v>102</v>
      </c>
      <c r="L2" s="107">
        <v>103</v>
      </c>
      <c r="M2" s="107">
        <v>104</v>
      </c>
      <c r="N2" s="107">
        <v>105</v>
      </c>
      <c r="O2" s="107">
        <v>106</v>
      </c>
      <c r="P2" s="107">
        <v>107</v>
      </c>
      <c r="Q2" s="107">
        <v>108</v>
      </c>
      <c r="R2" s="107">
        <v>109</v>
      </c>
      <c r="S2" s="107">
        <v>110</v>
      </c>
      <c r="T2" s="107">
        <v>111</v>
      </c>
      <c r="U2" s="107">
        <v>112</v>
      </c>
      <c r="V2" s="107">
        <v>113</v>
      </c>
      <c r="W2" s="107">
        <v>114</v>
      </c>
      <c r="X2" s="107">
        <v>115</v>
      </c>
      <c r="Y2" s="107">
        <v>116</v>
      </c>
      <c r="Z2" s="6" t="s">
        <v>18</v>
      </c>
      <c r="AA2" s="117" t="s">
        <v>39</v>
      </c>
      <c r="AB2" s="114" t="s">
        <v>101</v>
      </c>
      <c r="AC2" s="99" t="s">
        <v>123</v>
      </c>
      <c r="AD2" s="6" t="s">
        <v>18</v>
      </c>
      <c r="AE2" s="107">
        <v>21</v>
      </c>
      <c r="AF2" s="107">
        <v>22</v>
      </c>
      <c r="AG2" s="107">
        <v>31</v>
      </c>
      <c r="AH2" s="107">
        <v>32</v>
      </c>
      <c r="AI2" s="107">
        <v>311</v>
      </c>
      <c r="AJ2" s="107">
        <v>201</v>
      </c>
      <c r="AK2" s="107">
        <v>202</v>
      </c>
      <c r="AL2" s="107">
        <v>66</v>
      </c>
      <c r="AM2" s="107">
        <v>68</v>
      </c>
      <c r="AN2" s="107">
        <v>71</v>
      </c>
      <c r="AO2" s="6" t="s">
        <v>34</v>
      </c>
      <c r="AP2" s="114" t="s">
        <v>101</v>
      </c>
      <c r="AQ2" s="99" t="s">
        <v>123</v>
      </c>
      <c r="AR2" s="6" t="s">
        <v>34</v>
      </c>
      <c r="AS2" s="107">
        <v>81</v>
      </c>
      <c r="AT2" s="107">
        <v>82</v>
      </c>
      <c r="AU2" s="107">
        <v>83</v>
      </c>
      <c r="AV2" s="107">
        <v>84</v>
      </c>
      <c r="AW2" s="107">
        <v>85</v>
      </c>
      <c r="AX2" s="107">
        <v>86</v>
      </c>
      <c r="AY2" s="107">
        <v>87</v>
      </c>
      <c r="AZ2" s="107">
        <v>88</v>
      </c>
      <c r="BA2" s="107">
        <v>89</v>
      </c>
      <c r="BB2" s="107">
        <v>90</v>
      </c>
      <c r="BC2" s="89"/>
      <c r="BD2" s="6" t="s">
        <v>34</v>
      </c>
      <c r="BE2" s="117" t="s">
        <v>39</v>
      </c>
      <c r="BF2" s="114" t="s">
        <v>101</v>
      </c>
      <c r="BG2" s="99" t="s">
        <v>123</v>
      </c>
      <c r="BH2" s="6" t="s">
        <v>34</v>
      </c>
      <c r="BI2" s="107">
        <v>301</v>
      </c>
      <c r="BJ2" s="107">
        <v>67</v>
      </c>
      <c r="BK2" s="107">
        <v>208</v>
      </c>
      <c r="BL2" s="107">
        <v>204</v>
      </c>
      <c r="BM2" s="107">
        <v>207</v>
      </c>
      <c r="BN2" s="107">
        <v>206</v>
      </c>
      <c r="BO2" s="107">
        <v>63</v>
      </c>
      <c r="BP2" s="107">
        <v>305</v>
      </c>
      <c r="BQ2" s="107">
        <v>308</v>
      </c>
      <c r="BR2" s="107">
        <v>212</v>
      </c>
      <c r="BS2" s="107">
        <v>304</v>
      </c>
      <c r="BT2" s="107">
        <v>302</v>
      </c>
      <c r="BU2" s="107">
        <v>309</v>
      </c>
      <c r="BV2" s="107">
        <v>62</v>
      </c>
      <c r="BW2" s="107">
        <v>46</v>
      </c>
      <c r="BX2" s="107">
        <v>69</v>
      </c>
      <c r="BY2" s="107">
        <v>303</v>
      </c>
      <c r="BZ2" s="107">
        <v>306</v>
      </c>
      <c r="CA2" s="107">
        <v>307</v>
      </c>
      <c r="CB2" s="107">
        <v>310</v>
      </c>
      <c r="CC2" s="107">
        <v>57</v>
      </c>
      <c r="CD2" s="107">
        <v>61</v>
      </c>
      <c r="CE2" s="107">
        <v>203</v>
      </c>
      <c r="CF2" s="107">
        <v>205</v>
      </c>
      <c r="CG2" s="107">
        <v>209</v>
      </c>
      <c r="CH2" s="107">
        <v>64</v>
      </c>
      <c r="CI2" s="107">
        <v>56</v>
      </c>
      <c r="CJ2" s="107">
        <v>42</v>
      </c>
      <c r="CK2" s="107">
        <v>41</v>
      </c>
      <c r="CL2" s="107">
        <v>53</v>
      </c>
      <c r="CM2" s="107">
        <v>54</v>
      </c>
      <c r="CN2" s="107">
        <v>55</v>
      </c>
      <c r="CO2" s="107">
        <v>44</v>
      </c>
      <c r="CP2" s="107">
        <v>43</v>
      </c>
      <c r="CQ2" s="107">
        <v>45</v>
      </c>
      <c r="CR2" s="107">
        <v>210</v>
      </c>
      <c r="CS2" s="107">
        <v>52</v>
      </c>
      <c r="CT2" s="107">
        <v>211</v>
      </c>
      <c r="CU2" s="107">
        <v>51</v>
      </c>
      <c r="CV2" s="106" t="s">
        <v>126</v>
      </c>
      <c r="CW2" s="107" t="s">
        <v>40</v>
      </c>
      <c r="CX2" s="99" t="s">
        <v>128</v>
      </c>
      <c r="CY2" s="117" t="s">
        <v>127</v>
      </c>
      <c r="CZ2" s="114" t="s">
        <v>101</v>
      </c>
      <c r="DA2" s="99" t="s">
        <v>128</v>
      </c>
      <c r="DB2" s="107" t="s">
        <v>42</v>
      </c>
      <c r="DC2" s="107" t="s">
        <v>43</v>
      </c>
      <c r="DD2" s="107" t="s">
        <v>44</v>
      </c>
    </row>
    <row r="3" spans="1:108" s="7" customFormat="1" ht="14.25" customHeight="1">
      <c r="A3" s="105"/>
      <c r="B3" s="106"/>
      <c r="C3" s="110"/>
      <c r="D3" s="111"/>
      <c r="E3" s="137"/>
      <c r="F3" s="107"/>
      <c r="G3" s="107"/>
      <c r="H3" s="100"/>
      <c r="I3" s="6" t="s">
        <v>19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6" t="s">
        <v>20</v>
      </c>
      <c r="AA3" s="118"/>
      <c r="AB3" s="114"/>
      <c r="AC3" s="100"/>
      <c r="AD3" s="6" t="s">
        <v>19</v>
      </c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6" t="s">
        <v>20</v>
      </c>
      <c r="AP3" s="114"/>
      <c r="AQ3" s="100"/>
      <c r="AR3" s="6" t="s">
        <v>19</v>
      </c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89"/>
      <c r="BD3" s="6" t="s">
        <v>20</v>
      </c>
      <c r="BE3" s="118"/>
      <c r="BF3" s="114"/>
      <c r="BG3" s="100"/>
      <c r="BH3" s="6" t="s">
        <v>19</v>
      </c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6"/>
      <c r="CW3" s="107"/>
      <c r="CX3" s="100"/>
      <c r="CY3" s="118"/>
      <c r="CZ3" s="114"/>
      <c r="DA3" s="100"/>
      <c r="DB3" s="107"/>
      <c r="DC3" s="107"/>
      <c r="DD3" s="107"/>
    </row>
    <row r="4" spans="1:108" s="7" customFormat="1" ht="14.25" customHeight="1">
      <c r="A4" s="105"/>
      <c r="B4" s="106"/>
      <c r="C4" s="112"/>
      <c r="D4" s="113"/>
      <c r="E4" s="138"/>
      <c r="F4" s="6" t="s">
        <v>22</v>
      </c>
      <c r="G4" s="6" t="s">
        <v>22</v>
      </c>
      <c r="H4" s="101"/>
      <c r="I4" s="6" t="s">
        <v>23</v>
      </c>
      <c r="J4" s="6" t="s">
        <v>22</v>
      </c>
      <c r="K4" s="6" t="s">
        <v>22</v>
      </c>
      <c r="L4" s="6" t="s">
        <v>22</v>
      </c>
      <c r="M4" s="6" t="s">
        <v>22</v>
      </c>
      <c r="N4" s="6" t="s">
        <v>22</v>
      </c>
      <c r="O4" s="6" t="s">
        <v>22</v>
      </c>
      <c r="P4" s="6" t="s">
        <v>22</v>
      </c>
      <c r="Q4" s="6" t="s">
        <v>22</v>
      </c>
      <c r="R4" s="6" t="s">
        <v>22</v>
      </c>
      <c r="S4" s="6" t="s">
        <v>22</v>
      </c>
      <c r="T4" s="6">
        <v>3</v>
      </c>
      <c r="U4" s="6">
        <v>1</v>
      </c>
      <c r="V4" s="6">
        <v>1</v>
      </c>
      <c r="W4" s="6">
        <v>1</v>
      </c>
      <c r="X4" s="6">
        <v>3</v>
      </c>
      <c r="Y4" s="6">
        <v>4</v>
      </c>
      <c r="Z4" s="6" t="s">
        <v>23</v>
      </c>
      <c r="AA4" s="119"/>
      <c r="AB4" s="114"/>
      <c r="AC4" s="101"/>
      <c r="AD4" s="6" t="s">
        <v>23</v>
      </c>
      <c r="AE4" s="6" t="s">
        <v>22</v>
      </c>
      <c r="AF4" s="6" t="s">
        <v>22</v>
      </c>
      <c r="AG4" s="6" t="s">
        <v>22</v>
      </c>
      <c r="AH4" s="6" t="s">
        <v>22</v>
      </c>
      <c r="AI4" s="6" t="s">
        <v>22</v>
      </c>
      <c r="AJ4" s="6" t="s">
        <v>22</v>
      </c>
      <c r="AK4" s="31" t="s">
        <v>22</v>
      </c>
      <c r="AL4" s="31" t="s">
        <v>22</v>
      </c>
      <c r="AM4" s="31" t="s">
        <v>22</v>
      </c>
      <c r="AN4" s="31" t="s">
        <v>22</v>
      </c>
      <c r="AO4" s="6" t="s">
        <v>23</v>
      </c>
      <c r="AP4" s="114"/>
      <c r="AQ4" s="101"/>
      <c r="AR4" s="6"/>
      <c r="AS4" s="6" t="s">
        <v>22</v>
      </c>
      <c r="AT4" s="6" t="s">
        <v>22</v>
      </c>
      <c r="AU4" s="6" t="s">
        <v>22</v>
      </c>
      <c r="AV4" s="6" t="s">
        <v>22</v>
      </c>
      <c r="AW4" s="6" t="s">
        <v>22</v>
      </c>
      <c r="AX4" s="6">
        <v>1</v>
      </c>
      <c r="AY4" s="6">
        <v>1</v>
      </c>
      <c r="AZ4" s="6">
        <v>1</v>
      </c>
      <c r="BA4" s="6">
        <v>1</v>
      </c>
      <c r="BB4" s="6">
        <v>1</v>
      </c>
      <c r="BC4" s="89"/>
      <c r="BD4" s="6"/>
      <c r="BE4" s="119"/>
      <c r="BF4" s="114"/>
      <c r="BG4" s="101"/>
      <c r="BH4" s="6" t="s">
        <v>23</v>
      </c>
      <c r="BI4" s="31" t="s">
        <v>22</v>
      </c>
      <c r="BJ4" s="6">
        <v>1</v>
      </c>
      <c r="BK4" s="6">
        <v>1</v>
      </c>
      <c r="BL4" s="6">
        <v>2</v>
      </c>
      <c r="BM4" s="6">
        <v>2</v>
      </c>
      <c r="BN4" s="6">
        <v>2</v>
      </c>
      <c r="BO4" s="6">
        <v>2</v>
      </c>
      <c r="BP4" s="6">
        <v>2</v>
      </c>
      <c r="BQ4" s="6">
        <v>2</v>
      </c>
      <c r="BR4" s="6">
        <v>3</v>
      </c>
      <c r="BS4" s="6">
        <v>3</v>
      </c>
      <c r="BT4" s="6">
        <v>3</v>
      </c>
      <c r="BU4" s="6">
        <v>3</v>
      </c>
      <c r="BV4" s="6">
        <v>4</v>
      </c>
      <c r="BW4" s="6">
        <v>4</v>
      </c>
      <c r="BX4" s="6">
        <v>4</v>
      </c>
      <c r="BY4" s="6">
        <v>4</v>
      </c>
      <c r="BZ4" s="6">
        <v>4</v>
      </c>
      <c r="CA4" s="6">
        <v>4</v>
      </c>
      <c r="CB4" s="6">
        <v>4</v>
      </c>
      <c r="CC4" s="6">
        <v>4</v>
      </c>
      <c r="CD4" s="6">
        <v>4</v>
      </c>
      <c r="CE4" s="6">
        <v>5</v>
      </c>
      <c r="CF4" s="6">
        <v>5</v>
      </c>
      <c r="CG4" s="6">
        <v>5</v>
      </c>
      <c r="CH4" s="6">
        <v>5</v>
      </c>
      <c r="CI4" s="6">
        <v>5</v>
      </c>
      <c r="CJ4" s="6">
        <v>6</v>
      </c>
      <c r="CK4" s="6">
        <v>6</v>
      </c>
      <c r="CL4" s="6">
        <v>6</v>
      </c>
      <c r="CM4" s="6">
        <v>6</v>
      </c>
      <c r="CN4" s="6">
        <v>7</v>
      </c>
      <c r="CO4" s="6">
        <v>8</v>
      </c>
      <c r="CP4" s="6">
        <v>8</v>
      </c>
      <c r="CQ4" s="6">
        <v>8</v>
      </c>
      <c r="CR4" s="6">
        <v>9</v>
      </c>
      <c r="CS4" s="6">
        <v>9</v>
      </c>
      <c r="CT4" s="6">
        <v>10</v>
      </c>
      <c r="CU4" s="6">
        <v>10</v>
      </c>
      <c r="CV4" s="33"/>
      <c r="CW4" s="6"/>
      <c r="CX4" s="101"/>
      <c r="CY4" s="119"/>
      <c r="CZ4" s="114"/>
      <c r="DA4" s="101"/>
      <c r="DB4" s="6"/>
      <c r="DC4" s="6"/>
      <c r="DD4" s="6"/>
    </row>
    <row r="5" spans="1:108" s="7" customFormat="1" ht="15">
      <c r="A5" s="11">
        <v>201</v>
      </c>
      <c r="B5" s="10" t="s">
        <v>60</v>
      </c>
      <c r="C5" s="13" t="s">
        <v>120</v>
      </c>
      <c r="D5" s="13" t="s">
        <v>120</v>
      </c>
      <c r="E5" s="13">
        <v>0.5833333333333334</v>
      </c>
      <c r="F5" s="31" t="s">
        <v>22</v>
      </c>
      <c r="G5" s="31" t="s">
        <v>22</v>
      </c>
      <c r="H5" s="52">
        <f>I5-E5</f>
        <v>0.011111111111111072</v>
      </c>
      <c r="I5" s="13">
        <v>0.5944444444444444</v>
      </c>
      <c r="J5" s="31" t="s">
        <v>22</v>
      </c>
      <c r="K5" s="31" t="s">
        <v>22</v>
      </c>
      <c r="L5" s="31" t="s">
        <v>22</v>
      </c>
      <c r="M5" s="31" t="s">
        <v>22</v>
      </c>
      <c r="N5" s="31" t="s">
        <v>22</v>
      </c>
      <c r="O5" s="31" t="s">
        <v>22</v>
      </c>
      <c r="P5" s="31" t="s">
        <v>22</v>
      </c>
      <c r="Q5" s="31" t="s">
        <v>22</v>
      </c>
      <c r="R5" s="31" t="s">
        <v>22</v>
      </c>
      <c r="S5" s="31" t="s">
        <v>22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13">
        <v>0.6604166666666667</v>
      </c>
      <c r="AA5" s="28">
        <f>SUM(T5:Y5)</f>
        <v>0</v>
      </c>
      <c r="AB5" s="36">
        <f>AD5-Z5</f>
        <v>0.006249999999999978</v>
      </c>
      <c r="AC5" s="52">
        <f>Z5-I5</f>
        <v>0.06597222222222221</v>
      </c>
      <c r="AD5" s="13">
        <v>0.6666666666666666</v>
      </c>
      <c r="AE5" s="89" t="s">
        <v>22</v>
      </c>
      <c r="AF5" s="89" t="s">
        <v>22</v>
      </c>
      <c r="AG5" s="89" t="s">
        <v>22</v>
      </c>
      <c r="AH5" s="89" t="s">
        <v>22</v>
      </c>
      <c r="AI5" s="89" t="s">
        <v>22</v>
      </c>
      <c r="AJ5" s="89" t="s">
        <v>22</v>
      </c>
      <c r="AK5" s="89" t="s">
        <v>22</v>
      </c>
      <c r="AL5" s="89" t="s">
        <v>22</v>
      </c>
      <c r="AM5" s="89" t="s">
        <v>22</v>
      </c>
      <c r="AN5" s="89" t="s">
        <v>22</v>
      </c>
      <c r="AO5" s="13">
        <v>0.44305555555555554</v>
      </c>
      <c r="AP5" s="36">
        <f>AR5-AO5</f>
        <v>0.011111111111111127</v>
      </c>
      <c r="AQ5" s="52">
        <f>AO5-0+24-AD5</f>
        <v>23.77638888888889</v>
      </c>
      <c r="AR5" s="13">
        <v>0.45416666666666666</v>
      </c>
      <c r="AS5" s="89" t="s">
        <v>22</v>
      </c>
      <c r="AT5" s="89" t="s">
        <v>22</v>
      </c>
      <c r="AU5" s="89" t="s">
        <v>22</v>
      </c>
      <c r="AV5" s="16" t="s">
        <v>52</v>
      </c>
      <c r="AW5" s="4" t="s">
        <v>22</v>
      </c>
      <c r="AX5" s="89">
        <v>1</v>
      </c>
      <c r="AY5" s="4">
        <v>0</v>
      </c>
      <c r="AZ5" s="4">
        <v>0</v>
      </c>
      <c r="BA5" s="4">
        <v>0</v>
      </c>
      <c r="BB5" s="4">
        <v>0</v>
      </c>
      <c r="BC5" s="4"/>
      <c r="BD5" s="13">
        <v>0.5083333333333333</v>
      </c>
      <c r="BE5" s="16">
        <v>-20</v>
      </c>
      <c r="BF5" s="36">
        <f>BH5-BD5</f>
        <v>0.002083333333333326</v>
      </c>
      <c r="BG5" s="52">
        <f>BD5-AR5</f>
        <v>0.05416666666666664</v>
      </c>
      <c r="BH5" s="46">
        <v>0.5104166666666666</v>
      </c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33">
        <f>SUM(BJ5:CU5)</f>
        <v>0</v>
      </c>
      <c r="CW5" s="6"/>
      <c r="CX5" s="52">
        <f aca="true" t="shared" si="0" ref="CX5:CX15">CW5-BH5</f>
        <v>-0.5104166666666666</v>
      </c>
      <c r="CY5" s="28">
        <f>AA5+BE5+CV5</f>
        <v>-20</v>
      </c>
      <c r="CZ5" s="36">
        <f>AB5+AP5+BF5</f>
        <v>0.01944444444444443</v>
      </c>
      <c r="DA5" s="52">
        <f>H5+AC5+AQ5+BG5+CX5</f>
        <v>23.397222222222222</v>
      </c>
      <c r="DB5" s="6"/>
      <c r="DC5" s="6"/>
      <c r="DD5" s="6"/>
    </row>
    <row r="6" spans="1:108" s="7" customFormat="1" ht="15">
      <c r="A6" s="32">
        <v>202</v>
      </c>
      <c r="B6" s="31" t="s">
        <v>61</v>
      </c>
      <c r="C6" s="13" t="s">
        <v>120</v>
      </c>
      <c r="D6" s="13" t="s">
        <v>119</v>
      </c>
      <c r="E6" s="13">
        <v>0.5833333333333334</v>
      </c>
      <c r="F6" s="31" t="s">
        <v>22</v>
      </c>
      <c r="G6" s="31" t="s">
        <v>22</v>
      </c>
      <c r="H6" s="52">
        <f aca="true" t="shared" si="1" ref="H6:H31">I6-E6</f>
        <v>0.013194444444444398</v>
      </c>
      <c r="I6" s="13">
        <v>0.5965277777777778</v>
      </c>
      <c r="J6" s="31" t="s">
        <v>22</v>
      </c>
      <c r="K6" s="31" t="s">
        <v>22</v>
      </c>
      <c r="L6" s="31" t="s">
        <v>22</v>
      </c>
      <c r="M6" s="31" t="s">
        <v>22</v>
      </c>
      <c r="N6" s="31" t="s">
        <v>22</v>
      </c>
      <c r="O6" s="31" t="s">
        <v>22</v>
      </c>
      <c r="P6" s="31" t="s">
        <v>22</v>
      </c>
      <c r="Q6" s="31" t="s">
        <v>22</v>
      </c>
      <c r="R6" s="31" t="s">
        <v>22</v>
      </c>
      <c r="S6" s="31" t="s">
        <v>22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13">
        <v>0.6944444444444445</v>
      </c>
      <c r="AA6" s="28">
        <f aca="true" t="shared" si="2" ref="AA6:AA31">SUM(T6:Y6)</f>
        <v>0</v>
      </c>
      <c r="AB6" s="36">
        <f>AD6-Z6</f>
        <v>0.011805555555555403</v>
      </c>
      <c r="AC6" s="52">
        <f>Z6-I6</f>
        <v>0.09791666666666676</v>
      </c>
      <c r="AD6" s="13">
        <v>0.7062499999999999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36">
        <f aca="true" t="shared" si="3" ref="AP6:AP30">AR6-AO6</f>
        <v>0</v>
      </c>
      <c r="AQ6" s="52">
        <f aca="true" t="shared" si="4" ref="AQ6:AQ31">AO6-0+24-AD6</f>
        <v>23.29375</v>
      </c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28">
        <f>SUM(AX6:BB6)</f>
        <v>0</v>
      </c>
      <c r="BF6" s="36">
        <f aca="true" t="shared" si="5" ref="BF6:BF30">BH6-BD6</f>
        <v>0</v>
      </c>
      <c r="BG6" s="52">
        <f aca="true" t="shared" si="6" ref="BG6:BG30">BD6-AR6</f>
        <v>0</v>
      </c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3">
        <f aca="true" t="shared" si="7" ref="CV6:CV31">SUM(BJ6:CU6)</f>
        <v>0</v>
      </c>
      <c r="CW6" s="31"/>
      <c r="CX6" s="52">
        <f t="shared" si="0"/>
        <v>0</v>
      </c>
      <c r="CY6" s="28">
        <f>AA6+BE6+CV6</f>
        <v>0</v>
      </c>
      <c r="CZ6" s="36">
        <f>AB6+AP6+BF6</f>
        <v>0.011805555555555403</v>
      </c>
      <c r="DA6" s="52">
        <f>H6+AC6+AQ6+BG6+CX6</f>
        <v>23.40486111111111</v>
      </c>
      <c r="DB6" s="31"/>
      <c r="DC6" s="31"/>
      <c r="DD6" s="31"/>
    </row>
    <row r="7" spans="1:108" s="7" customFormat="1" ht="15">
      <c r="A7" s="32">
        <v>203</v>
      </c>
      <c r="B7" s="31" t="s">
        <v>62</v>
      </c>
      <c r="C7" s="13" t="s">
        <v>120</v>
      </c>
      <c r="D7" s="13" t="s">
        <v>120</v>
      </c>
      <c r="E7" s="13">
        <v>0.5833333333333334</v>
      </c>
      <c r="F7" s="31" t="s">
        <v>22</v>
      </c>
      <c r="G7" s="31" t="s">
        <v>22</v>
      </c>
      <c r="H7" s="52">
        <f t="shared" si="1"/>
        <v>0.012499999999999956</v>
      </c>
      <c r="I7" s="13">
        <v>0.5958333333333333</v>
      </c>
      <c r="J7" s="31" t="s">
        <v>22</v>
      </c>
      <c r="K7" s="31" t="s">
        <v>22</v>
      </c>
      <c r="L7" s="31" t="s">
        <v>22</v>
      </c>
      <c r="M7" s="31" t="s">
        <v>22</v>
      </c>
      <c r="N7" s="31" t="s">
        <v>22</v>
      </c>
      <c r="O7" s="31" t="s">
        <v>22</v>
      </c>
      <c r="P7" s="31" t="s">
        <v>22</v>
      </c>
      <c r="Q7" s="31" t="s">
        <v>22</v>
      </c>
      <c r="R7" s="31" t="s">
        <v>22</v>
      </c>
      <c r="S7" s="31" t="s">
        <v>22</v>
      </c>
      <c r="T7" s="4">
        <v>0</v>
      </c>
      <c r="U7" s="4">
        <v>0</v>
      </c>
      <c r="V7" s="4">
        <v>0</v>
      </c>
      <c r="W7" s="4">
        <v>1</v>
      </c>
      <c r="X7" s="4">
        <v>0</v>
      </c>
      <c r="Y7" s="4">
        <v>0</v>
      </c>
      <c r="Z7" s="13">
        <v>0.69375</v>
      </c>
      <c r="AA7" s="28">
        <f t="shared" si="2"/>
        <v>1</v>
      </c>
      <c r="AB7" s="36">
        <f aca="true" t="shared" si="8" ref="AB7:AB31">AD7-Z7</f>
        <v>0.011111111111111183</v>
      </c>
      <c r="AC7" s="52">
        <f>Z7-I7</f>
        <v>0.09791666666666665</v>
      </c>
      <c r="AD7" s="13">
        <v>0.7048611111111112</v>
      </c>
      <c r="AE7" s="89" t="s">
        <v>22</v>
      </c>
      <c r="AF7" s="89" t="s">
        <v>22</v>
      </c>
      <c r="AG7" s="89" t="s">
        <v>22</v>
      </c>
      <c r="AH7" s="89" t="s">
        <v>22</v>
      </c>
      <c r="AI7" s="89" t="s">
        <v>22</v>
      </c>
      <c r="AJ7" s="89" t="s">
        <v>22</v>
      </c>
      <c r="AK7" s="89" t="s">
        <v>22</v>
      </c>
      <c r="AL7" s="89" t="s">
        <v>22</v>
      </c>
      <c r="AM7" s="89" t="s">
        <v>22</v>
      </c>
      <c r="AN7" s="89" t="s">
        <v>22</v>
      </c>
      <c r="AO7" s="13">
        <v>0.44375000000000003</v>
      </c>
      <c r="AP7" s="36">
        <f t="shared" si="3"/>
        <v>0.018749999999999933</v>
      </c>
      <c r="AQ7" s="52">
        <f t="shared" si="4"/>
        <v>23.73888888888889</v>
      </c>
      <c r="AR7" s="13">
        <v>0.46249999999999997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28">
        <f aca="true" t="shared" si="9" ref="BE7:BE31">SUM(AX7:BB7)</f>
        <v>0</v>
      </c>
      <c r="BF7" s="36">
        <f t="shared" si="5"/>
        <v>0</v>
      </c>
      <c r="BG7" s="52">
        <f t="shared" si="6"/>
        <v>-0.46249999999999997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3">
        <f t="shared" si="7"/>
        <v>0</v>
      </c>
      <c r="CW7" s="31"/>
      <c r="CX7" s="52">
        <f t="shared" si="0"/>
        <v>0</v>
      </c>
      <c r="CY7" s="28">
        <f>AA7+BE7+CV7</f>
        <v>1</v>
      </c>
      <c r="CZ7" s="36">
        <f>AB7+AP7+BF7</f>
        <v>0.029861111111111116</v>
      </c>
      <c r="DA7" s="52">
        <f>H7+AC7+AQ7+BG7+CX7</f>
        <v>23.386805555555558</v>
      </c>
      <c r="DB7" s="31"/>
      <c r="DC7" s="31"/>
      <c r="DD7" s="31"/>
    </row>
    <row r="8" spans="1:108" s="7" customFormat="1" ht="15">
      <c r="A8" s="32">
        <v>204</v>
      </c>
      <c r="B8" s="31" t="s">
        <v>63</v>
      </c>
      <c r="C8" s="13" t="s">
        <v>120</v>
      </c>
      <c r="D8" s="13" t="s">
        <v>120</v>
      </c>
      <c r="E8" s="13">
        <v>0.5833333333333334</v>
      </c>
      <c r="F8" s="31" t="s">
        <v>22</v>
      </c>
      <c r="G8" s="31" t="s">
        <v>22</v>
      </c>
      <c r="H8" s="52">
        <f t="shared" si="1"/>
        <v>0.014583333333333282</v>
      </c>
      <c r="I8" s="13">
        <v>0.5979166666666667</v>
      </c>
      <c r="J8" s="31" t="s">
        <v>22</v>
      </c>
      <c r="K8" s="31" t="s">
        <v>22</v>
      </c>
      <c r="L8" s="31" t="s">
        <v>22</v>
      </c>
      <c r="M8" s="31" t="s">
        <v>22</v>
      </c>
      <c r="N8" s="31" t="s">
        <v>22</v>
      </c>
      <c r="O8" s="31" t="s">
        <v>22</v>
      </c>
      <c r="P8" s="31" t="s">
        <v>22</v>
      </c>
      <c r="Q8" s="31" t="s">
        <v>22</v>
      </c>
      <c r="R8" s="31" t="s">
        <v>22</v>
      </c>
      <c r="S8" s="31" t="s">
        <v>22</v>
      </c>
      <c r="T8" s="4">
        <v>0</v>
      </c>
      <c r="U8" s="4">
        <v>0</v>
      </c>
      <c r="V8" s="4">
        <v>0</v>
      </c>
      <c r="W8" s="4">
        <v>1</v>
      </c>
      <c r="X8" s="4">
        <v>3</v>
      </c>
      <c r="Y8" s="4">
        <v>4</v>
      </c>
      <c r="Z8" s="13">
        <v>0.7715277777777777</v>
      </c>
      <c r="AA8" s="28">
        <f t="shared" si="2"/>
        <v>8</v>
      </c>
      <c r="AB8" s="36">
        <f t="shared" si="8"/>
        <v>0.02013888888888893</v>
      </c>
      <c r="AC8" s="52">
        <f aca="true" t="shared" si="10" ref="AC8:AC31">Z8-I8</f>
        <v>0.17361111111111105</v>
      </c>
      <c r="AD8" s="13">
        <v>0.7916666666666666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6">
        <f t="shared" si="3"/>
        <v>0</v>
      </c>
      <c r="AQ8" s="52">
        <f t="shared" si="4"/>
        <v>23.208333333333332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28">
        <f t="shared" si="9"/>
        <v>0</v>
      </c>
      <c r="BF8" s="36">
        <f t="shared" si="5"/>
        <v>0</v>
      </c>
      <c r="BG8" s="52">
        <f t="shared" si="6"/>
        <v>0</v>
      </c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3">
        <f t="shared" si="7"/>
        <v>0</v>
      </c>
      <c r="CW8" s="31"/>
      <c r="CX8" s="52">
        <f t="shared" si="0"/>
        <v>0</v>
      </c>
      <c r="CY8" s="28">
        <f>AA8+BE8+CV8</f>
        <v>8</v>
      </c>
      <c r="CZ8" s="36">
        <f>AB8+AP8+BF8</f>
        <v>0.02013888888888893</v>
      </c>
      <c r="DA8" s="52">
        <f>H8+AC8+AQ8+BG8+CX8</f>
        <v>23.396527777777777</v>
      </c>
      <c r="DB8" s="31"/>
      <c r="DC8" s="31"/>
      <c r="DD8" s="31"/>
    </row>
    <row r="9" spans="1:108" s="7" customFormat="1" ht="15">
      <c r="A9" s="32">
        <v>205</v>
      </c>
      <c r="B9" s="31" t="s">
        <v>64</v>
      </c>
      <c r="C9" s="13" t="s">
        <v>120</v>
      </c>
      <c r="D9" s="13" t="s">
        <v>120</v>
      </c>
      <c r="E9" s="13">
        <v>0.5833333333333334</v>
      </c>
      <c r="F9" s="31" t="s">
        <v>22</v>
      </c>
      <c r="G9" s="31" t="s">
        <v>22</v>
      </c>
      <c r="H9" s="52">
        <f t="shared" si="1"/>
        <v>0.015277777777777724</v>
      </c>
      <c r="I9" s="13">
        <v>0.5986111111111111</v>
      </c>
      <c r="J9" s="31" t="s">
        <v>22</v>
      </c>
      <c r="K9" s="31" t="s">
        <v>22</v>
      </c>
      <c r="L9" s="31" t="s">
        <v>22</v>
      </c>
      <c r="M9" s="31" t="s">
        <v>22</v>
      </c>
      <c r="N9" s="31" t="s">
        <v>22</v>
      </c>
      <c r="O9" s="31" t="s">
        <v>22</v>
      </c>
      <c r="P9" s="31" t="s">
        <v>22</v>
      </c>
      <c r="Q9" s="31" t="s">
        <v>22</v>
      </c>
      <c r="R9" s="31" t="s">
        <v>22</v>
      </c>
      <c r="S9" s="31" t="s">
        <v>22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13">
        <v>0.6715277777777778</v>
      </c>
      <c r="AA9" s="28">
        <f t="shared" si="2"/>
        <v>0</v>
      </c>
      <c r="AB9" s="36">
        <f t="shared" si="8"/>
        <v>0.01388888888888884</v>
      </c>
      <c r="AC9" s="52">
        <f t="shared" si="10"/>
        <v>0.07291666666666674</v>
      </c>
      <c r="AD9" s="13">
        <v>0.6854166666666667</v>
      </c>
      <c r="AE9" s="89" t="s">
        <v>22</v>
      </c>
      <c r="AF9" s="89" t="s">
        <v>22</v>
      </c>
      <c r="AG9" s="89" t="s">
        <v>22</v>
      </c>
      <c r="AH9" s="89" t="s">
        <v>22</v>
      </c>
      <c r="AI9" s="89" t="s">
        <v>22</v>
      </c>
      <c r="AJ9" s="89" t="s">
        <v>22</v>
      </c>
      <c r="AK9" s="89" t="s">
        <v>22</v>
      </c>
      <c r="AL9" s="89" t="s">
        <v>22</v>
      </c>
      <c r="AM9" s="89" t="s">
        <v>22</v>
      </c>
      <c r="AN9" s="89" t="s">
        <v>22</v>
      </c>
      <c r="AO9" s="13">
        <v>0.4777777777777778</v>
      </c>
      <c r="AP9" s="36">
        <f t="shared" si="3"/>
        <v>0.005555555555555536</v>
      </c>
      <c r="AQ9" s="52">
        <f t="shared" si="4"/>
        <v>23.792361111111113</v>
      </c>
      <c r="AR9" s="13">
        <v>0.48333333333333334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28">
        <f t="shared" si="9"/>
        <v>0</v>
      </c>
      <c r="BF9" s="36">
        <f t="shared" si="5"/>
        <v>0</v>
      </c>
      <c r="BG9" s="52">
        <f t="shared" si="6"/>
        <v>-0.48333333333333334</v>
      </c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3">
        <f t="shared" si="7"/>
        <v>0</v>
      </c>
      <c r="CW9" s="31"/>
      <c r="CX9" s="52">
        <f t="shared" si="0"/>
        <v>0</v>
      </c>
      <c r="CY9" s="28">
        <f>AA9+BE9+CV9</f>
        <v>0</v>
      </c>
      <c r="CZ9" s="36">
        <f>AB9+AP9+BF9</f>
        <v>0.019444444444444375</v>
      </c>
      <c r="DA9" s="52">
        <f>H9+AC9+AQ9+BG9+CX9</f>
        <v>23.397222222222222</v>
      </c>
      <c r="DB9" s="31"/>
      <c r="DC9" s="31"/>
      <c r="DD9" s="31"/>
    </row>
    <row r="10" spans="1:109" s="79" customFormat="1" ht="30">
      <c r="A10" s="17">
        <v>206</v>
      </c>
      <c r="B10" s="21" t="s">
        <v>65</v>
      </c>
      <c r="C10" s="45" t="s">
        <v>120</v>
      </c>
      <c r="D10" s="45" t="s">
        <v>120</v>
      </c>
      <c r="E10" s="45">
        <v>0.5833333333333334</v>
      </c>
      <c r="F10" s="21" t="s">
        <v>22</v>
      </c>
      <c r="G10" s="21" t="s">
        <v>22</v>
      </c>
      <c r="H10" s="75">
        <f t="shared" si="1"/>
        <v>0.011805555555555514</v>
      </c>
      <c r="I10" s="45">
        <v>0.5951388888888889</v>
      </c>
      <c r="J10" s="21" t="s">
        <v>22</v>
      </c>
      <c r="K10" s="21" t="s">
        <v>22</v>
      </c>
      <c r="L10" s="21" t="s">
        <v>22</v>
      </c>
      <c r="M10" s="21" t="s">
        <v>22</v>
      </c>
      <c r="N10" s="21" t="s">
        <v>22</v>
      </c>
      <c r="O10" s="21" t="s">
        <v>22</v>
      </c>
      <c r="P10" s="21" t="s">
        <v>22</v>
      </c>
      <c r="Q10" s="21" t="s">
        <v>22</v>
      </c>
      <c r="R10" s="21" t="s">
        <v>22</v>
      </c>
      <c r="S10" s="21" t="s">
        <v>22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45">
        <v>0.6694444444444444</v>
      </c>
      <c r="AA10" s="20">
        <f t="shared" si="2"/>
        <v>0</v>
      </c>
      <c r="AB10" s="45">
        <f t="shared" si="8"/>
        <v>0.025000000000000133</v>
      </c>
      <c r="AC10" s="75">
        <f t="shared" si="10"/>
        <v>0.07430555555555551</v>
      </c>
      <c r="AD10" s="45">
        <v>0.6944444444444445</v>
      </c>
      <c r="AE10" s="21" t="s">
        <v>22</v>
      </c>
      <c r="AF10" s="21" t="s">
        <v>22</v>
      </c>
      <c r="AG10" s="21" t="s">
        <v>22</v>
      </c>
      <c r="AH10" s="21" t="s">
        <v>22</v>
      </c>
      <c r="AI10" s="21" t="s">
        <v>22</v>
      </c>
      <c r="AJ10" s="21" t="s">
        <v>22</v>
      </c>
      <c r="AK10" s="21" t="s">
        <v>22</v>
      </c>
      <c r="AL10" s="21" t="s">
        <v>22</v>
      </c>
      <c r="AM10" s="21" t="s">
        <v>22</v>
      </c>
      <c r="AN10" s="21" t="s">
        <v>22</v>
      </c>
      <c r="AO10" s="45">
        <v>0.3055555555555555</v>
      </c>
      <c r="AP10" s="45" t="e">
        <f t="shared" si="3"/>
        <v>#VALUE!</v>
      </c>
      <c r="AQ10" s="75">
        <f t="shared" si="4"/>
        <v>23.611111111111114</v>
      </c>
      <c r="AR10" s="20" t="s">
        <v>52</v>
      </c>
      <c r="AS10" s="20" t="s">
        <v>52</v>
      </c>
      <c r="AT10" s="20" t="s">
        <v>52</v>
      </c>
      <c r="AU10" s="20" t="s">
        <v>52</v>
      </c>
      <c r="AV10" s="20" t="s">
        <v>52</v>
      </c>
      <c r="AW10" s="20" t="s">
        <v>52</v>
      </c>
      <c r="AX10" s="20" t="s">
        <v>52</v>
      </c>
      <c r="AY10" s="20" t="s">
        <v>52</v>
      </c>
      <c r="AZ10" s="20" t="s">
        <v>52</v>
      </c>
      <c r="BA10" s="20" t="s">
        <v>52</v>
      </c>
      <c r="BB10" s="20" t="s">
        <v>52</v>
      </c>
      <c r="BC10" s="20"/>
      <c r="BD10" s="20" t="s">
        <v>52</v>
      </c>
      <c r="BE10" s="20">
        <f t="shared" si="9"/>
        <v>0</v>
      </c>
      <c r="BF10" s="45" t="e">
        <f t="shared" si="5"/>
        <v>#VALUE!</v>
      </c>
      <c r="BG10" s="75" t="e">
        <f t="shared" si="6"/>
        <v>#VALUE!</v>
      </c>
      <c r="BH10" s="73">
        <v>0.3055555555555555</v>
      </c>
      <c r="BI10" s="21" t="s">
        <v>22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f t="shared" si="7"/>
        <v>0</v>
      </c>
      <c r="CW10" s="73">
        <v>0.3993055555555556</v>
      </c>
      <c r="CX10" s="75"/>
      <c r="CY10" s="20"/>
      <c r="CZ10" s="45"/>
      <c r="DA10" s="75"/>
      <c r="DB10" s="69" t="s">
        <v>103</v>
      </c>
      <c r="DC10" s="21"/>
      <c r="DD10" s="21"/>
      <c r="DE10" s="79" t="s">
        <v>138</v>
      </c>
    </row>
    <row r="11" spans="1:108" s="79" customFormat="1" ht="15.75" customHeight="1">
      <c r="A11" s="17">
        <v>245</v>
      </c>
      <c r="B11" s="21" t="s">
        <v>84</v>
      </c>
      <c r="C11" s="45" t="s">
        <v>120</v>
      </c>
      <c r="D11" s="45"/>
      <c r="E11" s="45">
        <v>0.5833333333333334</v>
      </c>
      <c r="F11" s="21" t="s">
        <v>22</v>
      </c>
      <c r="G11" s="21" t="s">
        <v>22</v>
      </c>
      <c r="H11" s="75">
        <f>I11-E11</f>
        <v>0.011805555555555514</v>
      </c>
      <c r="I11" s="45">
        <v>0.5951388888888889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1" t="s">
        <v>22</v>
      </c>
      <c r="P11" s="21" t="s">
        <v>22</v>
      </c>
      <c r="Q11" s="21" t="s">
        <v>22</v>
      </c>
      <c r="R11" s="21" t="s">
        <v>22</v>
      </c>
      <c r="S11" s="21" t="s">
        <v>22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45">
        <v>0.6694444444444444</v>
      </c>
      <c r="AA11" s="20">
        <f>SUM(T11:Y11)</f>
        <v>0</v>
      </c>
      <c r="AB11" s="45">
        <f>AD11-Z11</f>
        <v>0.025000000000000133</v>
      </c>
      <c r="AC11" s="75">
        <f>Z11-I11</f>
        <v>0.07430555555555551</v>
      </c>
      <c r="AD11" s="45">
        <v>0.6944444444444445</v>
      </c>
      <c r="AE11" s="21" t="s">
        <v>22</v>
      </c>
      <c r="AF11" s="21" t="s">
        <v>22</v>
      </c>
      <c r="AG11" s="21" t="s">
        <v>22</v>
      </c>
      <c r="AH11" s="21" t="s">
        <v>22</v>
      </c>
      <c r="AI11" s="21" t="s">
        <v>22</v>
      </c>
      <c r="AJ11" s="21" t="s">
        <v>22</v>
      </c>
      <c r="AK11" s="21" t="s">
        <v>22</v>
      </c>
      <c r="AL11" s="21" t="s">
        <v>22</v>
      </c>
      <c r="AM11" s="21" t="s">
        <v>22</v>
      </c>
      <c r="AN11" s="21" t="s">
        <v>22</v>
      </c>
      <c r="AO11" s="45">
        <v>0.3055555555555555</v>
      </c>
      <c r="AP11" s="45" t="e">
        <f>AR11-AO11</f>
        <v>#VALUE!</v>
      </c>
      <c r="AQ11" s="75">
        <f>AO11-0+24-AD11</f>
        <v>23.611111111111114</v>
      </c>
      <c r="AR11" s="20" t="s">
        <v>52</v>
      </c>
      <c r="AS11" s="20" t="s">
        <v>52</v>
      </c>
      <c r="AT11" s="20" t="s">
        <v>52</v>
      </c>
      <c r="AU11" s="20" t="s">
        <v>52</v>
      </c>
      <c r="AV11" s="20" t="s">
        <v>52</v>
      </c>
      <c r="AW11" s="20" t="s">
        <v>52</v>
      </c>
      <c r="AX11" s="20" t="s">
        <v>52</v>
      </c>
      <c r="AY11" s="20" t="s">
        <v>52</v>
      </c>
      <c r="AZ11" s="20" t="s">
        <v>52</v>
      </c>
      <c r="BA11" s="20" t="s">
        <v>52</v>
      </c>
      <c r="BB11" s="20" t="s">
        <v>52</v>
      </c>
      <c r="BC11" s="20"/>
      <c r="BD11" s="20" t="s">
        <v>52</v>
      </c>
      <c r="BE11" s="20">
        <f>SUM(AX11:BB11)</f>
        <v>0</v>
      </c>
      <c r="BF11" s="45" t="e">
        <f>BH11-BD11</f>
        <v>#VALUE!</v>
      </c>
      <c r="BG11" s="75" t="e">
        <f>BD11-AR11</f>
        <v>#VALUE!</v>
      </c>
      <c r="BH11" s="73">
        <v>0.3055555555555555</v>
      </c>
      <c r="BI11" s="21" t="s">
        <v>22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f>SUM(BJ11:CU11)</f>
        <v>0</v>
      </c>
      <c r="CW11" s="73">
        <v>0.3993055555555556</v>
      </c>
      <c r="CX11" s="75"/>
      <c r="CY11" s="20"/>
      <c r="CZ11" s="45"/>
      <c r="DA11" s="75"/>
      <c r="DB11" s="69" t="s">
        <v>103</v>
      </c>
      <c r="DC11" s="21"/>
      <c r="DD11" s="21"/>
    </row>
    <row r="12" spans="1:109" s="79" customFormat="1" ht="30">
      <c r="A12" s="17">
        <v>207</v>
      </c>
      <c r="B12" s="21" t="s">
        <v>66</v>
      </c>
      <c r="C12" s="45" t="s">
        <v>120</v>
      </c>
      <c r="D12" s="45" t="s">
        <v>119</v>
      </c>
      <c r="E12" s="45">
        <v>0.5833333333333334</v>
      </c>
      <c r="F12" s="21" t="s">
        <v>22</v>
      </c>
      <c r="G12" s="21" t="s">
        <v>22</v>
      </c>
      <c r="H12" s="75">
        <f t="shared" si="1"/>
        <v>0.015277777777777724</v>
      </c>
      <c r="I12" s="45">
        <v>0.5986111111111111</v>
      </c>
      <c r="J12" s="21" t="s">
        <v>22</v>
      </c>
      <c r="K12" s="21" t="s">
        <v>22</v>
      </c>
      <c r="L12" s="21" t="s">
        <v>22</v>
      </c>
      <c r="M12" s="21" t="s">
        <v>22</v>
      </c>
      <c r="N12" s="21" t="s">
        <v>22</v>
      </c>
      <c r="O12" s="21" t="s">
        <v>22</v>
      </c>
      <c r="P12" s="21" t="s">
        <v>22</v>
      </c>
      <c r="Q12" s="21" t="s">
        <v>22</v>
      </c>
      <c r="R12" s="21" t="s">
        <v>22</v>
      </c>
      <c r="S12" s="21" t="s">
        <v>22</v>
      </c>
      <c r="T12" s="20">
        <v>0</v>
      </c>
      <c r="U12" s="20">
        <v>1</v>
      </c>
      <c r="V12" s="20">
        <v>1</v>
      </c>
      <c r="W12" s="20">
        <v>0</v>
      </c>
      <c r="X12" s="20">
        <v>0</v>
      </c>
      <c r="Y12" s="20">
        <v>4</v>
      </c>
      <c r="Z12" s="45">
        <v>0.6715277777777778</v>
      </c>
      <c r="AA12" s="20">
        <f t="shared" si="2"/>
        <v>6</v>
      </c>
      <c r="AB12" s="45">
        <f t="shared" si="8"/>
        <v>0.013194444444444398</v>
      </c>
      <c r="AC12" s="75">
        <f t="shared" si="10"/>
        <v>0.07291666666666674</v>
      </c>
      <c r="AD12" s="45">
        <v>0.6847222222222222</v>
      </c>
      <c r="AE12" s="20" t="s">
        <v>22</v>
      </c>
      <c r="AF12" s="20" t="s">
        <v>22</v>
      </c>
      <c r="AG12" s="20" t="s">
        <v>22</v>
      </c>
      <c r="AH12" s="20" t="s">
        <v>22</v>
      </c>
      <c r="AI12" s="20" t="s">
        <v>22</v>
      </c>
      <c r="AJ12" s="20" t="s">
        <v>22</v>
      </c>
      <c r="AK12" s="20" t="s">
        <v>52</v>
      </c>
      <c r="AL12" s="20" t="s">
        <v>52</v>
      </c>
      <c r="AM12" s="20" t="s">
        <v>52</v>
      </c>
      <c r="AN12" s="20" t="s">
        <v>52</v>
      </c>
      <c r="AO12" s="20" t="s">
        <v>52</v>
      </c>
      <c r="AP12" s="20" t="s">
        <v>52</v>
      </c>
      <c r="AQ12" s="20" t="e">
        <f t="shared" si="4"/>
        <v>#VALUE!</v>
      </c>
      <c r="AR12" s="20" t="s">
        <v>52</v>
      </c>
      <c r="AS12" s="20" t="s">
        <v>52</v>
      </c>
      <c r="AT12" s="20" t="s">
        <v>52</v>
      </c>
      <c r="AU12" s="20" t="s">
        <v>52</v>
      </c>
      <c r="AV12" s="20" t="s">
        <v>52</v>
      </c>
      <c r="AW12" s="20" t="s">
        <v>52</v>
      </c>
      <c r="AX12" s="20" t="s">
        <v>52</v>
      </c>
      <c r="AY12" s="20" t="s">
        <v>52</v>
      </c>
      <c r="AZ12" s="20" t="s">
        <v>52</v>
      </c>
      <c r="BA12" s="20" t="s">
        <v>52</v>
      </c>
      <c r="BB12" s="20" t="s">
        <v>52</v>
      </c>
      <c r="BC12" s="20"/>
      <c r="BD12" s="20" t="s">
        <v>52</v>
      </c>
      <c r="BE12" s="20">
        <f t="shared" si="9"/>
        <v>0</v>
      </c>
      <c r="BF12" s="45" t="e">
        <f t="shared" si="5"/>
        <v>#VALUE!</v>
      </c>
      <c r="BG12" s="75" t="e">
        <f t="shared" si="6"/>
        <v>#VALUE!</v>
      </c>
      <c r="BH12" s="21" t="s">
        <v>52</v>
      </c>
      <c r="BI12" s="21" t="s">
        <v>52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2</v>
      </c>
      <c r="BR12" s="21">
        <v>0</v>
      </c>
      <c r="BS12" s="21">
        <v>0</v>
      </c>
      <c r="BT12" s="21">
        <v>0</v>
      </c>
      <c r="BU12" s="21">
        <v>3</v>
      </c>
      <c r="BV12" s="21">
        <v>0</v>
      </c>
      <c r="BW12" s="21">
        <v>0</v>
      </c>
      <c r="BX12" s="21">
        <v>0</v>
      </c>
      <c r="BY12" s="21">
        <v>4</v>
      </c>
      <c r="BZ12" s="21">
        <v>4</v>
      </c>
      <c r="CA12" s="21">
        <v>0</v>
      </c>
      <c r="CB12" s="21">
        <v>0</v>
      </c>
      <c r="CC12" s="21">
        <v>0</v>
      </c>
      <c r="CD12" s="21">
        <v>0</v>
      </c>
      <c r="CE12" s="21">
        <v>5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f t="shared" si="7"/>
        <v>18</v>
      </c>
      <c r="CW12" s="73">
        <v>0.3576388888888889</v>
      </c>
      <c r="CX12" s="75"/>
      <c r="CY12" s="20"/>
      <c r="CZ12" s="45"/>
      <c r="DA12" s="75"/>
      <c r="DB12" s="69" t="s">
        <v>103</v>
      </c>
      <c r="DC12" s="21"/>
      <c r="DD12" s="21"/>
      <c r="DE12" s="79" t="s">
        <v>138</v>
      </c>
    </row>
    <row r="13" spans="1:108" s="7" customFormat="1" ht="15">
      <c r="A13" s="32">
        <v>210</v>
      </c>
      <c r="B13" s="31" t="s">
        <v>67</v>
      </c>
      <c r="C13" s="13" t="s">
        <v>120</v>
      </c>
      <c r="D13" s="13" t="s">
        <v>119</v>
      </c>
      <c r="E13" s="13">
        <v>0.5833333333333334</v>
      </c>
      <c r="F13" s="31" t="s">
        <v>22</v>
      </c>
      <c r="G13" s="31" t="s">
        <v>22</v>
      </c>
      <c r="H13" s="52">
        <f t="shared" si="1"/>
        <v>0.014583333333333282</v>
      </c>
      <c r="I13" s="13">
        <v>0.5979166666666667</v>
      </c>
      <c r="J13" s="31" t="s">
        <v>22</v>
      </c>
      <c r="K13" s="31" t="s">
        <v>22</v>
      </c>
      <c r="L13" s="31" t="s">
        <v>22</v>
      </c>
      <c r="M13" s="31" t="s">
        <v>22</v>
      </c>
      <c r="N13" s="31" t="s">
        <v>22</v>
      </c>
      <c r="O13" s="31" t="s">
        <v>22</v>
      </c>
      <c r="P13" s="31" t="s">
        <v>22</v>
      </c>
      <c r="Q13" s="31" t="s">
        <v>22</v>
      </c>
      <c r="R13" s="31" t="s">
        <v>22</v>
      </c>
      <c r="S13" s="31" t="s">
        <v>22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13">
        <v>0.6680555555555556</v>
      </c>
      <c r="AA13" s="28">
        <f t="shared" si="2"/>
        <v>1</v>
      </c>
      <c r="AB13" s="36">
        <f t="shared" si="8"/>
        <v>0.006944444444444309</v>
      </c>
      <c r="AC13" s="52">
        <f t="shared" si="10"/>
        <v>0.07013888888888897</v>
      </c>
      <c r="AD13" s="13">
        <v>0.6749999999999999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36">
        <f t="shared" si="3"/>
        <v>0</v>
      </c>
      <c r="AQ13" s="52">
        <f t="shared" si="4"/>
        <v>23.325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28">
        <f t="shared" si="9"/>
        <v>0</v>
      </c>
      <c r="BF13" s="36">
        <f t="shared" si="5"/>
        <v>0</v>
      </c>
      <c r="BG13" s="52">
        <f t="shared" si="6"/>
        <v>0</v>
      </c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3">
        <f t="shared" si="7"/>
        <v>0</v>
      </c>
      <c r="CW13" s="31"/>
      <c r="CX13" s="52">
        <f t="shared" si="0"/>
        <v>0</v>
      </c>
      <c r="CY13" s="28">
        <f>AA13+BE13+CV13</f>
        <v>1</v>
      </c>
      <c r="CZ13" s="36">
        <f>AB13+AP13+BF13</f>
        <v>0.006944444444444309</v>
      </c>
      <c r="DA13" s="52">
        <f>H13+AC13+AQ13+BG13+CX13</f>
        <v>23.40972222222222</v>
      </c>
      <c r="DB13" s="31"/>
      <c r="DC13" s="31"/>
      <c r="DD13" s="31"/>
    </row>
    <row r="14" spans="1:108" s="7" customFormat="1" ht="15">
      <c r="A14" s="32">
        <v>211</v>
      </c>
      <c r="B14" s="89" t="s">
        <v>140</v>
      </c>
      <c r="C14" s="13" t="s">
        <v>120</v>
      </c>
      <c r="D14" s="13" t="s">
        <v>120</v>
      </c>
      <c r="E14" s="13">
        <v>0.5833333333333334</v>
      </c>
      <c r="F14" s="31" t="s">
        <v>22</v>
      </c>
      <c r="G14" s="31" t="s">
        <v>22</v>
      </c>
      <c r="H14" s="52">
        <f t="shared" si="1"/>
        <v>0.012499999999999956</v>
      </c>
      <c r="I14" s="13">
        <v>0.5958333333333333</v>
      </c>
      <c r="J14" s="31" t="s">
        <v>22</v>
      </c>
      <c r="K14" s="31" t="s">
        <v>22</v>
      </c>
      <c r="L14" s="31" t="s">
        <v>22</v>
      </c>
      <c r="M14" s="31" t="s">
        <v>22</v>
      </c>
      <c r="N14" s="31" t="s">
        <v>22</v>
      </c>
      <c r="O14" s="31" t="s">
        <v>22</v>
      </c>
      <c r="P14" s="31" t="s">
        <v>22</v>
      </c>
      <c r="Q14" s="31" t="s">
        <v>22</v>
      </c>
      <c r="R14" s="31" t="s">
        <v>22</v>
      </c>
      <c r="S14" s="31" t="s">
        <v>22</v>
      </c>
      <c r="T14" s="4">
        <v>3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13">
        <v>0.7020833333333334</v>
      </c>
      <c r="AA14" s="28">
        <f t="shared" si="2"/>
        <v>3</v>
      </c>
      <c r="AB14" s="36">
        <f t="shared" si="8"/>
        <v>0.019444444444444375</v>
      </c>
      <c r="AC14" s="52">
        <f t="shared" si="10"/>
        <v>0.10625000000000007</v>
      </c>
      <c r="AD14" s="13">
        <v>0.7215277777777778</v>
      </c>
      <c r="AE14" s="89" t="s">
        <v>22</v>
      </c>
      <c r="AF14" s="89" t="s">
        <v>22</v>
      </c>
      <c r="AG14" s="89" t="s">
        <v>22</v>
      </c>
      <c r="AH14" s="89" t="s">
        <v>22</v>
      </c>
      <c r="AI14" s="89" t="s">
        <v>22</v>
      </c>
      <c r="AJ14" s="89" t="s">
        <v>22</v>
      </c>
      <c r="AK14" s="89" t="s">
        <v>22</v>
      </c>
      <c r="AL14" s="89" t="s">
        <v>22</v>
      </c>
      <c r="AM14" s="89" t="s">
        <v>22</v>
      </c>
      <c r="AN14" s="89" t="s">
        <v>22</v>
      </c>
      <c r="AO14" s="13">
        <v>0.2604166666666667</v>
      </c>
      <c r="AP14" s="36">
        <f t="shared" si="3"/>
        <v>0.04791666666666666</v>
      </c>
      <c r="AQ14" s="52">
        <f t="shared" si="4"/>
        <v>23.53888888888889</v>
      </c>
      <c r="AR14" s="13">
        <v>0.30833333333333335</v>
      </c>
      <c r="AS14" s="89" t="s">
        <v>22</v>
      </c>
      <c r="AT14" s="89" t="s">
        <v>22</v>
      </c>
      <c r="AU14" s="89" t="s">
        <v>22</v>
      </c>
      <c r="AV14" s="89" t="s">
        <v>22</v>
      </c>
      <c r="AW14" s="89" t="s">
        <v>22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/>
      <c r="BD14" s="13">
        <v>0.35555555555555557</v>
      </c>
      <c r="BE14" s="28">
        <f t="shared" si="9"/>
        <v>1</v>
      </c>
      <c r="BF14" s="36">
        <f t="shared" si="5"/>
        <v>0.005555555555555536</v>
      </c>
      <c r="BG14" s="52">
        <f t="shared" si="6"/>
        <v>0.04722222222222222</v>
      </c>
      <c r="BH14" s="46">
        <v>0.3611111111111111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3">
        <f t="shared" si="7"/>
        <v>0</v>
      </c>
      <c r="CW14" s="31"/>
      <c r="CX14" s="52">
        <f t="shared" si="0"/>
        <v>-0.3611111111111111</v>
      </c>
      <c r="CY14" s="28">
        <f>AA14+BE14+CV14</f>
        <v>4</v>
      </c>
      <c r="CZ14" s="36">
        <f>AB14+AP14+BF14</f>
        <v>0.07291666666666657</v>
      </c>
      <c r="DA14" s="52">
        <f>H14+AC14+AQ14+BG14+CX14</f>
        <v>23.34375</v>
      </c>
      <c r="DB14" s="31"/>
      <c r="DC14" s="31"/>
      <c r="DD14" s="31"/>
    </row>
    <row r="15" spans="1:108" s="7" customFormat="1" ht="15">
      <c r="A15" s="32">
        <v>212</v>
      </c>
      <c r="B15" s="31" t="s">
        <v>68</v>
      </c>
      <c r="C15" s="13" t="s">
        <v>120</v>
      </c>
      <c r="D15" s="13" t="s">
        <v>120</v>
      </c>
      <c r="E15" s="13">
        <v>0.5833333333333334</v>
      </c>
      <c r="F15" s="31" t="s">
        <v>22</v>
      </c>
      <c r="G15" s="31" t="s">
        <v>22</v>
      </c>
      <c r="H15" s="52">
        <f t="shared" si="1"/>
        <v>0.01041666666666663</v>
      </c>
      <c r="I15" s="13">
        <v>0.59375</v>
      </c>
      <c r="J15" s="31" t="s">
        <v>22</v>
      </c>
      <c r="K15" s="31" t="s">
        <v>22</v>
      </c>
      <c r="L15" s="31" t="s">
        <v>22</v>
      </c>
      <c r="M15" s="31" t="s">
        <v>22</v>
      </c>
      <c r="N15" s="31" t="s">
        <v>22</v>
      </c>
      <c r="O15" s="31" t="s">
        <v>22</v>
      </c>
      <c r="P15" s="31" t="s">
        <v>22</v>
      </c>
      <c r="Q15" s="31" t="s">
        <v>22</v>
      </c>
      <c r="R15" s="31" t="s">
        <v>22</v>
      </c>
      <c r="S15" s="31" t="s">
        <v>22</v>
      </c>
      <c r="T15" s="4">
        <v>3</v>
      </c>
      <c r="U15" s="4">
        <v>1</v>
      </c>
      <c r="V15" s="4">
        <v>1</v>
      </c>
      <c r="W15" s="4">
        <v>1</v>
      </c>
      <c r="X15" s="4">
        <v>0</v>
      </c>
      <c r="Y15" s="4">
        <v>0</v>
      </c>
      <c r="Z15" s="13">
        <v>0.6923611111111111</v>
      </c>
      <c r="AA15" s="28">
        <f t="shared" si="2"/>
        <v>6</v>
      </c>
      <c r="AB15" s="36">
        <f t="shared" si="8"/>
        <v>0.012500000000000067</v>
      </c>
      <c r="AC15" s="52">
        <f t="shared" si="10"/>
        <v>0.0986111111111111</v>
      </c>
      <c r="AD15" s="13">
        <v>0.7048611111111112</v>
      </c>
      <c r="AE15" s="89" t="s">
        <v>22</v>
      </c>
      <c r="AF15" s="89" t="s">
        <v>22</v>
      </c>
      <c r="AG15" s="89" t="s">
        <v>22</v>
      </c>
      <c r="AH15" s="89" t="s">
        <v>22</v>
      </c>
      <c r="AI15" s="89" t="s">
        <v>22</v>
      </c>
      <c r="AJ15" s="89" t="s">
        <v>22</v>
      </c>
      <c r="AK15" s="89" t="s">
        <v>22</v>
      </c>
      <c r="AL15" s="89" t="s">
        <v>22</v>
      </c>
      <c r="AM15" s="89" t="s">
        <v>22</v>
      </c>
      <c r="AN15" s="89" t="s">
        <v>22</v>
      </c>
      <c r="AO15" s="13">
        <v>0.45</v>
      </c>
      <c r="AP15" s="36">
        <f t="shared" si="3"/>
        <v>0.008333333333333304</v>
      </c>
      <c r="AQ15" s="52">
        <f t="shared" si="4"/>
        <v>23.74513888888889</v>
      </c>
      <c r="AR15" s="13">
        <v>0.4583333333333333</v>
      </c>
      <c r="AS15" s="89" t="s">
        <v>22</v>
      </c>
      <c r="AT15" s="89" t="s">
        <v>22</v>
      </c>
      <c r="AU15" s="89" t="s">
        <v>22</v>
      </c>
      <c r="AV15" s="89" t="s">
        <v>22</v>
      </c>
      <c r="AW15" s="89" t="s">
        <v>22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/>
      <c r="BD15" s="13">
        <v>0.5048611111111111</v>
      </c>
      <c r="BE15" s="28">
        <f t="shared" si="9"/>
        <v>5</v>
      </c>
      <c r="BF15" s="36">
        <f t="shared" si="5"/>
        <v>0.004166666666666652</v>
      </c>
      <c r="BG15" s="52">
        <f t="shared" si="6"/>
        <v>0.04652777777777778</v>
      </c>
      <c r="BH15" s="46">
        <v>0.5090277777777777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>
        <v>3</v>
      </c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3">
        <f t="shared" si="7"/>
        <v>3</v>
      </c>
      <c r="CW15" s="31"/>
      <c r="CX15" s="52">
        <f t="shared" si="0"/>
        <v>-0.5090277777777777</v>
      </c>
      <c r="CY15" s="28">
        <f>AA15+BE15+CV15</f>
        <v>14</v>
      </c>
      <c r="CZ15" s="36">
        <f>AB15+AP15+BF15</f>
        <v>0.025000000000000022</v>
      </c>
      <c r="DA15" s="52">
        <f>H15+AC15+AQ15+BG15+CX15</f>
        <v>23.39166666666667</v>
      </c>
      <c r="DB15" s="31"/>
      <c r="DC15" s="31"/>
      <c r="DD15" s="31"/>
    </row>
    <row r="16" spans="1:109" s="79" customFormat="1" ht="30">
      <c r="A16" s="17">
        <v>213</v>
      </c>
      <c r="B16" s="21" t="s">
        <v>69</v>
      </c>
      <c r="C16" s="45" t="s">
        <v>120</v>
      </c>
      <c r="D16" s="45" t="s">
        <v>119</v>
      </c>
      <c r="E16" s="45">
        <v>0.5833333333333334</v>
      </c>
      <c r="F16" s="21" t="s">
        <v>22</v>
      </c>
      <c r="G16" s="21" t="s">
        <v>22</v>
      </c>
      <c r="H16" s="75">
        <f t="shared" si="1"/>
        <v>0.015972222222222165</v>
      </c>
      <c r="I16" s="45">
        <v>0.5993055555555555</v>
      </c>
      <c r="J16" s="21" t="s">
        <v>22</v>
      </c>
      <c r="K16" s="21" t="s">
        <v>22</v>
      </c>
      <c r="L16" s="21" t="s">
        <v>22</v>
      </c>
      <c r="M16" s="21" t="s">
        <v>22</v>
      </c>
      <c r="N16" s="21" t="s">
        <v>22</v>
      </c>
      <c r="O16" s="21" t="s">
        <v>22</v>
      </c>
      <c r="P16" s="21" t="s">
        <v>22</v>
      </c>
      <c r="Q16" s="21" t="s">
        <v>22</v>
      </c>
      <c r="R16" s="21" t="s">
        <v>22</v>
      </c>
      <c r="S16" s="21" t="s">
        <v>22</v>
      </c>
      <c r="T16" s="20">
        <v>0</v>
      </c>
      <c r="U16" s="20">
        <v>1</v>
      </c>
      <c r="V16" s="20">
        <v>1</v>
      </c>
      <c r="W16" s="20">
        <v>0</v>
      </c>
      <c r="X16" s="20">
        <v>0</v>
      </c>
      <c r="Y16" s="20">
        <v>4</v>
      </c>
      <c r="Z16" s="45">
        <v>0.6715277777777778</v>
      </c>
      <c r="AA16" s="20">
        <f t="shared" si="2"/>
        <v>6</v>
      </c>
      <c r="AB16" s="45">
        <f t="shared" si="8"/>
        <v>0.013194444444444398</v>
      </c>
      <c r="AC16" s="75">
        <f t="shared" si="10"/>
        <v>0.0722222222222223</v>
      </c>
      <c r="AD16" s="45">
        <v>0.6847222222222222</v>
      </c>
      <c r="AE16" s="20" t="s">
        <v>22</v>
      </c>
      <c r="AF16" s="20" t="s">
        <v>22</v>
      </c>
      <c r="AG16" s="20" t="s">
        <v>22</v>
      </c>
      <c r="AH16" s="20" t="s">
        <v>22</v>
      </c>
      <c r="AI16" s="20" t="s">
        <v>22</v>
      </c>
      <c r="AJ16" s="20" t="s">
        <v>52</v>
      </c>
      <c r="AK16" s="20" t="s">
        <v>52</v>
      </c>
      <c r="AL16" s="20" t="s">
        <v>52</v>
      </c>
      <c r="AM16" s="20" t="s">
        <v>52</v>
      </c>
      <c r="AN16" s="20" t="s">
        <v>52</v>
      </c>
      <c r="AO16" s="20" t="s">
        <v>52</v>
      </c>
      <c r="AP16" s="20" t="s">
        <v>52</v>
      </c>
      <c r="AQ16" s="20" t="e">
        <f t="shared" si="4"/>
        <v>#VALUE!</v>
      </c>
      <c r="AR16" s="20" t="s">
        <v>52</v>
      </c>
      <c r="AS16" s="20" t="s">
        <v>52</v>
      </c>
      <c r="AT16" s="20" t="s">
        <v>52</v>
      </c>
      <c r="AU16" s="20" t="s">
        <v>52</v>
      </c>
      <c r="AV16" s="20" t="s">
        <v>52</v>
      </c>
      <c r="AW16" s="20" t="s">
        <v>52</v>
      </c>
      <c r="AX16" s="20" t="s">
        <v>52</v>
      </c>
      <c r="AY16" s="20" t="s">
        <v>52</v>
      </c>
      <c r="AZ16" s="20" t="s">
        <v>52</v>
      </c>
      <c r="BA16" s="20" t="s">
        <v>52</v>
      </c>
      <c r="BB16" s="20" t="s">
        <v>52</v>
      </c>
      <c r="BC16" s="20"/>
      <c r="BD16" s="20" t="s">
        <v>52</v>
      </c>
      <c r="BE16" s="20">
        <f t="shared" si="9"/>
        <v>0</v>
      </c>
      <c r="BF16" s="45" t="e">
        <f t="shared" si="5"/>
        <v>#VALUE!</v>
      </c>
      <c r="BG16" s="75" t="e">
        <f t="shared" si="6"/>
        <v>#VALUE!</v>
      </c>
      <c r="BH16" s="21" t="s">
        <v>52</v>
      </c>
      <c r="BI16" s="21" t="s">
        <v>52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5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f t="shared" si="7"/>
        <v>5</v>
      </c>
      <c r="CW16" s="73">
        <v>0</v>
      </c>
      <c r="CX16" s="75"/>
      <c r="CY16" s="20"/>
      <c r="CZ16" s="45"/>
      <c r="DA16" s="75"/>
      <c r="DB16" s="69" t="s">
        <v>103</v>
      </c>
      <c r="DC16" s="21"/>
      <c r="DD16" s="21"/>
      <c r="DE16" s="79" t="s">
        <v>138</v>
      </c>
    </row>
    <row r="17" spans="1:108" s="7" customFormat="1" ht="15">
      <c r="A17" s="32">
        <v>214</v>
      </c>
      <c r="B17" s="31" t="s">
        <v>70</v>
      </c>
      <c r="C17" s="13" t="s">
        <v>120</v>
      </c>
      <c r="D17" s="13" t="s">
        <v>120</v>
      </c>
      <c r="E17" s="13">
        <v>0.5833333333333334</v>
      </c>
      <c r="F17" s="31" t="s">
        <v>22</v>
      </c>
      <c r="G17" s="31" t="s">
        <v>22</v>
      </c>
      <c r="H17" s="52">
        <f t="shared" si="1"/>
        <v>0.012499999999999956</v>
      </c>
      <c r="I17" s="13">
        <v>0.5958333333333333</v>
      </c>
      <c r="J17" s="31" t="s">
        <v>22</v>
      </c>
      <c r="K17" s="31" t="s">
        <v>22</v>
      </c>
      <c r="L17" s="31" t="s">
        <v>22</v>
      </c>
      <c r="M17" s="31" t="s">
        <v>22</v>
      </c>
      <c r="N17" s="31" t="s">
        <v>22</v>
      </c>
      <c r="O17" s="31" t="s">
        <v>22</v>
      </c>
      <c r="P17" s="31" t="s">
        <v>22</v>
      </c>
      <c r="Q17" s="31" t="s">
        <v>22</v>
      </c>
      <c r="R17" s="31" t="s">
        <v>22</v>
      </c>
      <c r="S17" s="31" t="s">
        <v>22</v>
      </c>
      <c r="T17" s="4">
        <v>0</v>
      </c>
      <c r="U17" s="4">
        <v>1</v>
      </c>
      <c r="V17" s="4">
        <v>1</v>
      </c>
      <c r="W17" s="4">
        <v>1</v>
      </c>
      <c r="X17" s="4">
        <v>0</v>
      </c>
      <c r="Y17" s="4">
        <v>0</v>
      </c>
      <c r="Z17" s="13">
        <v>0.7194444444444444</v>
      </c>
      <c r="AA17" s="28">
        <f t="shared" si="2"/>
        <v>3</v>
      </c>
      <c r="AB17" s="36">
        <f t="shared" si="8"/>
        <v>0.04166666666666663</v>
      </c>
      <c r="AC17" s="52">
        <f t="shared" si="10"/>
        <v>0.12361111111111112</v>
      </c>
      <c r="AD17" s="13">
        <v>0.7611111111111111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36">
        <f t="shared" si="3"/>
        <v>0</v>
      </c>
      <c r="AQ17" s="52">
        <f t="shared" si="4"/>
        <v>23.238888888888887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28">
        <f t="shared" si="9"/>
        <v>0</v>
      </c>
      <c r="BF17" s="36">
        <f t="shared" si="5"/>
        <v>0</v>
      </c>
      <c r="BG17" s="52">
        <f t="shared" si="6"/>
        <v>0</v>
      </c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3">
        <f t="shared" si="7"/>
        <v>0</v>
      </c>
      <c r="CW17" s="31"/>
      <c r="CX17" s="52">
        <f>CW17-BH17</f>
        <v>0</v>
      </c>
      <c r="CY17" s="28">
        <f>AA17+BE17+CV17</f>
        <v>3</v>
      </c>
      <c r="CZ17" s="36">
        <f>AB17+AP17+BF17</f>
        <v>0.04166666666666663</v>
      </c>
      <c r="DA17" s="52">
        <f>H17+AC17+AQ17+BG17+CX17</f>
        <v>23.375</v>
      </c>
      <c r="DB17" s="31"/>
      <c r="DC17" s="31"/>
      <c r="DD17" s="31"/>
    </row>
    <row r="18" spans="1:108" s="7" customFormat="1" ht="15">
      <c r="A18" s="32">
        <v>215</v>
      </c>
      <c r="B18" s="31" t="s">
        <v>71</v>
      </c>
      <c r="C18" s="13" t="s">
        <v>120</v>
      </c>
      <c r="D18" s="13" t="s">
        <v>120</v>
      </c>
      <c r="E18" s="13">
        <v>0.5833333333333334</v>
      </c>
      <c r="F18" s="31" t="s">
        <v>22</v>
      </c>
      <c r="G18" s="31" t="s">
        <v>22</v>
      </c>
      <c r="H18" s="52">
        <f t="shared" si="1"/>
        <v>0.013194444444444398</v>
      </c>
      <c r="I18" s="13">
        <v>0.5965277777777778</v>
      </c>
      <c r="J18" s="31" t="s">
        <v>22</v>
      </c>
      <c r="K18" s="31" t="s">
        <v>22</v>
      </c>
      <c r="L18" s="31" t="s">
        <v>22</v>
      </c>
      <c r="M18" s="31" t="s">
        <v>22</v>
      </c>
      <c r="N18" s="31" t="s">
        <v>22</v>
      </c>
      <c r="O18" s="31" t="s">
        <v>22</v>
      </c>
      <c r="P18" s="31" t="s">
        <v>22</v>
      </c>
      <c r="Q18" s="31" t="s">
        <v>22</v>
      </c>
      <c r="R18" s="31" t="s">
        <v>22</v>
      </c>
      <c r="S18" s="31" t="s">
        <v>22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13">
        <v>0.6520833333333333</v>
      </c>
      <c r="AA18" s="28">
        <f t="shared" si="2"/>
        <v>0</v>
      </c>
      <c r="AB18" s="36">
        <f t="shared" si="8"/>
        <v>0.005555555555555536</v>
      </c>
      <c r="AC18" s="52">
        <f t="shared" si="10"/>
        <v>0.05555555555555558</v>
      </c>
      <c r="AD18" s="13">
        <v>0.6576388888888889</v>
      </c>
      <c r="AE18" s="89" t="s">
        <v>22</v>
      </c>
      <c r="AF18" s="89" t="s">
        <v>22</v>
      </c>
      <c r="AG18" s="89" t="s">
        <v>22</v>
      </c>
      <c r="AH18" s="89" t="s">
        <v>22</v>
      </c>
      <c r="AI18" s="89" t="s">
        <v>22</v>
      </c>
      <c r="AJ18" s="89" t="s">
        <v>22</v>
      </c>
      <c r="AK18" s="89" t="s">
        <v>22</v>
      </c>
      <c r="AL18" s="89" t="s">
        <v>22</v>
      </c>
      <c r="AM18" s="89" t="s">
        <v>22</v>
      </c>
      <c r="AN18" s="89" t="s">
        <v>22</v>
      </c>
      <c r="AO18" s="13">
        <v>0.46458333333333335</v>
      </c>
      <c r="AP18" s="36">
        <f t="shared" si="3"/>
        <v>0.007638888888888917</v>
      </c>
      <c r="AQ18" s="52">
        <f t="shared" si="4"/>
        <v>23.806944444444444</v>
      </c>
      <c r="AR18" s="13">
        <v>0.47222222222222227</v>
      </c>
      <c r="AS18" s="89" t="s">
        <v>22</v>
      </c>
      <c r="AT18" s="89" t="s">
        <v>22</v>
      </c>
      <c r="AU18" s="89" t="s">
        <v>22</v>
      </c>
      <c r="AV18" s="89" t="s">
        <v>22</v>
      </c>
      <c r="AW18" s="89" t="s">
        <v>22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/>
      <c r="BD18" s="13">
        <v>0.517361111111111</v>
      </c>
      <c r="BE18" s="28">
        <f t="shared" si="9"/>
        <v>0</v>
      </c>
      <c r="BF18" s="36">
        <f t="shared" si="5"/>
        <v>0.003472222222222321</v>
      </c>
      <c r="BG18" s="52">
        <f t="shared" si="6"/>
        <v>0.045138888888888784</v>
      </c>
      <c r="BH18" s="46">
        <v>0.5208333333333334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3">
        <f t="shared" si="7"/>
        <v>0</v>
      </c>
      <c r="CW18" s="31"/>
      <c r="CX18" s="52">
        <f>CW18-BH18</f>
        <v>-0.5208333333333334</v>
      </c>
      <c r="CY18" s="28">
        <f>AA18+BE18+CV18</f>
        <v>0</v>
      </c>
      <c r="CZ18" s="36">
        <f>AB18+AP18+BF18</f>
        <v>0.016666666666666774</v>
      </c>
      <c r="DA18" s="52">
        <f>H18+AC18+AQ18+BG18+CX18</f>
        <v>23.400000000000002</v>
      </c>
      <c r="DB18" s="31"/>
      <c r="DC18" s="31"/>
      <c r="DD18" s="31"/>
    </row>
    <row r="19" spans="1:109" s="79" customFormat="1" ht="30">
      <c r="A19" s="17">
        <v>216</v>
      </c>
      <c r="B19" s="21" t="s">
        <v>59</v>
      </c>
      <c r="C19" s="45" t="s">
        <v>120</v>
      </c>
      <c r="D19" s="45" t="s">
        <v>120</v>
      </c>
      <c r="E19" s="45">
        <v>0.5833333333333334</v>
      </c>
      <c r="F19" s="21" t="s">
        <v>22</v>
      </c>
      <c r="G19" s="21" t="s">
        <v>22</v>
      </c>
      <c r="H19" s="75">
        <f t="shared" si="1"/>
        <v>0.012499999999999956</v>
      </c>
      <c r="I19" s="45">
        <v>0.5958333333333333</v>
      </c>
      <c r="J19" s="21" t="s">
        <v>22</v>
      </c>
      <c r="K19" s="21" t="s">
        <v>22</v>
      </c>
      <c r="L19" s="21" t="s">
        <v>22</v>
      </c>
      <c r="M19" s="21" t="s">
        <v>22</v>
      </c>
      <c r="N19" s="21" t="s">
        <v>22</v>
      </c>
      <c r="O19" s="21" t="s">
        <v>22</v>
      </c>
      <c r="P19" s="21" t="s">
        <v>22</v>
      </c>
      <c r="Q19" s="21" t="s">
        <v>22</v>
      </c>
      <c r="R19" s="21" t="s">
        <v>22</v>
      </c>
      <c r="S19" s="21" t="s">
        <v>22</v>
      </c>
      <c r="T19" s="20">
        <v>0</v>
      </c>
      <c r="U19" s="20">
        <v>0</v>
      </c>
      <c r="V19" s="20">
        <v>0</v>
      </c>
      <c r="W19" s="20">
        <v>0</v>
      </c>
      <c r="X19" s="20">
        <v>3</v>
      </c>
      <c r="Y19" s="20">
        <v>4</v>
      </c>
      <c r="Z19" s="45">
        <v>0.6777777777777777</v>
      </c>
      <c r="AA19" s="20">
        <f t="shared" si="2"/>
        <v>7</v>
      </c>
      <c r="AB19" s="45">
        <f t="shared" si="8"/>
        <v>0.02083333333333337</v>
      </c>
      <c r="AC19" s="75">
        <f t="shared" si="10"/>
        <v>0.08194444444444438</v>
      </c>
      <c r="AD19" s="45">
        <v>0.6986111111111111</v>
      </c>
      <c r="AE19" s="20" t="s">
        <v>22</v>
      </c>
      <c r="AF19" s="20" t="s">
        <v>22</v>
      </c>
      <c r="AG19" s="20" t="s">
        <v>22</v>
      </c>
      <c r="AH19" s="20" t="s">
        <v>22</v>
      </c>
      <c r="AI19" s="20" t="s">
        <v>52</v>
      </c>
      <c r="AJ19" s="20" t="s">
        <v>52</v>
      </c>
      <c r="AK19" s="20" t="s">
        <v>52</v>
      </c>
      <c r="AL19" s="20" t="s">
        <v>52</v>
      </c>
      <c r="AM19" s="20" t="s">
        <v>52</v>
      </c>
      <c r="AN19" s="20" t="s">
        <v>52</v>
      </c>
      <c r="AO19" s="20" t="s">
        <v>52</v>
      </c>
      <c r="AP19" s="20" t="s">
        <v>52</v>
      </c>
      <c r="AQ19" s="20" t="e">
        <f t="shared" si="4"/>
        <v>#VALUE!</v>
      </c>
      <c r="AR19" s="20" t="s">
        <v>52</v>
      </c>
      <c r="AS19" s="20" t="s">
        <v>52</v>
      </c>
      <c r="AT19" s="20" t="s">
        <v>52</v>
      </c>
      <c r="AU19" s="20" t="s">
        <v>52</v>
      </c>
      <c r="AV19" s="20" t="s">
        <v>52</v>
      </c>
      <c r="AW19" s="20" t="s">
        <v>52</v>
      </c>
      <c r="AX19" s="20" t="s">
        <v>52</v>
      </c>
      <c r="AY19" s="20" t="s">
        <v>52</v>
      </c>
      <c r="AZ19" s="20" t="s">
        <v>52</v>
      </c>
      <c r="BA19" s="20" t="s">
        <v>52</v>
      </c>
      <c r="BB19" s="20" t="s">
        <v>52</v>
      </c>
      <c r="BC19" s="20"/>
      <c r="BD19" s="20" t="s">
        <v>52</v>
      </c>
      <c r="BE19" s="20">
        <f t="shared" si="9"/>
        <v>0</v>
      </c>
      <c r="BF19" s="45" t="e">
        <f t="shared" si="5"/>
        <v>#VALUE!</v>
      </c>
      <c r="BG19" s="75" t="e">
        <f t="shared" si="6"/>
        <v>#VALUE!</v>
      </c>
      <c r="BH19" s="21" t="s">
        <v>52</v>
      </c>
      <c r="BI19" s="21" t="s">
        <v>52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f t="shared" si="7"/>
        <v>0</v>
      </c>
      <c r="CW19" s="73">
        <v>0.8569444444444444</v>
      </c>
      <c r="CX19" s="75"/>
      <c r="CY19" s="20"/>
      <c r="CZ19" s="45"/>
      <c r="DA19" s="75" t="e">
        <f>H19+AC19+AQ19+BG19+CX19</f>
        <v>#VALUE!</v>
      </c>
      <c r="DB19" s="69" t="s">
        <v>103</v>
      </c>
      <c r="DC19" s="21"/>
      <c r="DD19" s="21"/>
      <c r="DE19" s="79" t="s">
        <v>138</v>
      </c>
    </row>
    <row r="20" spans="1:108" s="7" customFormat="1" ht="15">
      <c r="A20" s="32">
        <v>217</v>
      </c>
      <c r="B20" s="31" t="s">
        <v>72</v>
      </c>
      <c r="C20" s="13" t="s">
        <v>120</v>
      </c>
      <c r="D20" s="13" t="s">
        <v>120</v>
      </c>
      <c r="E20" s="13">
        <v>0.5833333333333334</v>
      </c>
      <c r="F20" s="31" t="s">
        <v>22</v>
      </c>
      <c r="G20" s="31" t="s">
        <v>22</v>
      </c>
      <c r="H20" s="52">
        <f t="shared" si="1"/>
        <v>0.01041666666666663</v>
      </c>
      <c r="I20" s="13">
        <v>0.59375</v>
      </c>
      <c r="J20" s="31" t="s">
        <v>22</v>
      </c>
      <c r="K20" s="31" t="s">
        <v>22</v>
      </c>
      <c r="L20" s="31" t="s">
        <v>22</v>
      </c>
      <c r="M20" s="31" t="s">
        <v>22</v>
      </c>
      <c r="N20" s="31" t="s">
        <v>22</v>
      </c>
      <c r="O20" s="31" t="s">
        <v>22</v>
      </c>
      <c r="P20" s="31" t="s">
        <v>22</v>
      </c>
      <c r="Q20" s="31" t="s">
        <v>22</v>
      </c>
      <c r="R20" s="31" t="s">
        <v>22</v>
      </c>
      <c r="S20" s="31" t="s">
        <v>22</v>
      </c>
      <c r="T20" s="4">
        <v>0</v>
      </c>
      <c r="U20" s="4">
        <v>0</v>
      </c>
      <c r="V20" s="4">
        <v>1</v>
      </c>
      <c r="W20" s="4">
        <v>1</v>
      </c>
      <c r="X20" s="4">
        <v>3</v>
      </c>
      <c r="Y20" s="4">
        <v>4</v>
      </c>
      <c r="Z20" s="13">
        <v>0.6854166666666667</v>
      </c>
      <c r="AA20" s="28">
        <f t="shared" si="2"/>
        <v>9</v>
      </c>
      <c r="AB20" s="36">
        <f t="shared" si="8"/>
        <v>0.01041666666666663</v>
      </c>
      <c r="AC20" s="52">
        <f t="shared" si="10"/>
        <v>0.09166666666666667</v>
      </c>
      <c r="AD20" s="13">
        <v>0.6958333333333333</v>
      </c>
      <c r="AE20" s="89" t="s">
        <v>22</v>
      </c>
      <c r="AF20" s="89" t="s">
        <v>22</v>
      </c>
      <c r="AG20" s="89" t="s">
        <v>22</v>
      </c>
      <c r="AH20" s="89" t="s">
        <v>22</v>
      </c>
      <c r="AI20" s="89" t="s">
        <v>22</v>
      </c>
      <c r="AJ20" s="89" t="s">
        <v>22</v>
      </c>
      <c r="AK20" s="89" t="s">
        <v>22</v>
      </c>
      <c r="AL20" s="89" t="s">
        <v>22</v>
      </c>
      <c r="AM20" s="89" t="s">
        <v>22</v>
      </c>
      <c r="AN20" s="89" t="s">
        <v>22</v>
      </c>
      <c r="AO20" s="13">
        <v>0.45</v>
      </c>
      <c r="AP20" s="36">
        <f t="shared" si="3"/>
        <v>0.015277777777777724</v>
      </c>
      <c r="AQ20" s="52">
        <f t="shared" si="4"/>
        <v>23.754166666666666</v>
      </c>
      <c r="AR20" s="13">
        <v>0.46527777777777773</v>
      </c>
      <c r="AS20" s="89" t="s">
        <v>22</v>
      </c>
      <c r="AT20" s="89" t="s">
        <v>22</v>
      </c>
      <c r="AU20" s="89" t="s">
        <v>22</v>
      </c>
      <c r="AV20" s="89" t="s">
        <v>22</v>
      </c>
      <c r="AW20" s="89" t="s">
        <v>22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/>
      <c r="BD20" s="13">
        <v>0.4916666666666667</v>
      </c>
      <c r="BE20" s="28">
        <f t="shared" si="9"/>
        <v>2</v>
      </c>
      <c r="BF20" s="36">
        <f t="shared" si="5"/>
        <v>0.002777777777777768</v>
      </c>
      <c r="BG20" s="52">
        <f t="shared" si="6"/>
        <v>0.02638888888888896</v>
      </c>
      <c r="BH20" s="46">
        <v>0.49444444444444446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3">
        <f t="shared" si="7"/>
        <v>0</v>
      </c>
      <c r="CW20" s="31"/>
      <c r="CX20" s="52">
        <f>CW20-BH20</f>
        <v>-0.49444444444444446</v>
      </c>
      <c r="CY20" s="28">
        <f>AA20+BE20+CV20</f>
        <v>11</v>
      </c>
      <c r="CZ20" s="36">
        <f>AB20+AP20+BF20</f>
        <v>0.02847222222222212</v>
      </c>
      <c r="DA20" s="52">
        <f>H20+AC20+AQ20+BG20+CX20</f>
        <v>23.388194444444444</v>
      </c>
      <c r="DB20" s="31"/>
      <c r="DC20" s="31"/>
      <c r="DD20" s="31"/>
    </row>
    <row r="21" spans="1:109" s="79" customFormat="1" ht="30">
      <c r="A21" s="17">
        <v>218</v>
      </c>
      <c r="B21" s="21" t="s">
        <v>73</v>
      </c>
      <c r="C21" s="45" t="s">
        <v>120</v>
      </c>
      <c r="D21" s="45" t="s">
        <v>120</v>
      </c>
      <c r="E21" s="45">
        <v>0.5833333333333334</v>
      </c>
      <c r="F21" s="21" t="s">
        <v>22</v>
      </c>
      <c r="G21" s="21" t="s">
        <v>22</v>
      </c>
      <c r="H21" s="75">
        <f t="shared" si="1"/>
        <v>0.015972222222222165</v>
      </c>
      <c r="I21" s="45">
        <v>0.5993055555555555</v>
      </c>
      <c r="J21" s="21" t="s">
        <v>22</v>
      </c>
      <c r="K21" s="21" t="s">
        <v>22</v>
      </c>
      <c r="L21" s="21" t="s">
        <v>22</v>
      </c>
      <c r="M21" s="21" t="s">
        <v>22</v>
      </c>
      <c r="N21" s="21" t="s">
        <v>22</v>
      </c>
      <c r="O21" s="21" t="s">
        <v>22</v>
      </c>
      <c r="P21" s="21" t="s">
        <v>22</v>
      </c>
      <c r="Q21" s="21" t="s">
        <v>22</v>
      </c>
      <c r="R21" s="21" t="s">
        <v>22</v>
      </c>
      <c r="S21" s="21" t="s">
        <v>22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45">
        <v>0.6965277777777777</v>
      </c>
      <c r="AA21" s="20">
        <f t="shared" si="2"/>
        <v>0</v>
      </c>
      <c r="AB21" s="45">
        <f t="shared" si="8"/>
        <v>0.01388888888888895</v>
      </c>
      <c r="AC21" s="75">
        <f t="shared" si="10"/>
        <v>0.09722222222222221</v>
      </c>
      <c r="AD21" s="45">
        <v>0.7104166666666667</v>
      </c>
      <c r="AE21" s="20" t="s">
        <v>22</v>
      </c>
      <c r="AF21" s="20" t="s">
        <v>22</v>
      </c>
      <c r="AG21" s="20" t="s">
        <v>22</v>
      </c>
      <c r="AH21" s="20" t="s">
        <v>22</v>
      </c>
      <c r="AI21" s="20" t="s">
        <v>22</v>
      </c>
      <c r="AJ21" s="20" t="s">
        <v>22</v>
      </c>
      <c r="AK21" s="20" t="s">
        <v>22</v>
      </c>
      <c r="AL21" s="20" t="s">
        <v>52</v>
      </c>
      <c r="AM21" s="20" t="s">
        <v>52</v>
      </c>
      <c r="AN21" s="20" t="s">
        <v>52</v>
      </c>
      <c r="AO21" s="20" t="s">
        <v>52</v>
      </c>
      <c r="AP21" s="20" t="s">
        <v>52</v>
      </c>
      <c r="AQ21" s="20" t="e">
        <f t="shared" si="4"/>
        <v>#VALUE!</v>
      </c>
      <c r="AR21" s="20" t="s">
        <v>52</v>
      </c>
      <c r="AS21" s="20" t="s">
        <v>52</v>
      </c>
      <c r="AT21" s="20" t="s">
        <v>52</v>
      </c>
      <c r="AU21" s="20" t="s">
        <v>52</v>
      </c>
      <c r="AV21" s="20" t="s">
        <v>52</v>
      </c>
      <c r="AW21" s="20" t="s">
        <v>52</v>
      </c>
      <c r="AX21" s="20" t="s">
        <v>52</v>
      </c>
      <c r="AY21" s="20" t="s">
        <v>52</v>
      </c>
      <c r="AZ21" s="20" t="s">
        <v>52</v>
      </c>
      <c r="BA21" s="20" t="s">
        <v>52</v>
      </c>
      <c r="BB21" s="20" t="s">
        <v>52</v>
      </c>
      <c r="BC21" s="20"/>
      <c r="BD21" s="20" t="s">
        <v>52</v>
      </c>
      <c r="BE21" s="20">
        <f t="shared" si="9"/>
        <v>0</v>
      </c>
      <c r="BF21" s="45" t="e">
        <f t="shared" si="5"/>
        <v>#VALUE!</v>
      </c>
      <c r="BG21" s="75" t="e">
        <f t="shared" si="6"/>
        <v>#VALUE!</v>
      </c>
      <c r="BH21" s="21" t="s">
        <v>52</v>
      </c>
      <c r="BI21" s="21" t="s">
        <v>52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5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f t="shared" si="7"/>
        <v>5</v>
      </c>
      <c r="CW21" s="73">
        <v>0.3888888888888889</v>
      </c>
      <c r="CX21" s="75"/>
      <c r="CY21" s="20"/>
      <c r="CZ21" s="45"/>
      <c r="DA21" s="75" t="e">
        <f>H21+AC21+AQ21+BG21+CX21</f>
        <v>#VALUE!</v>
      </c>
      <c r="DB21" s="69" t="s">
        <v>103</v>
      </c>
      <c r="DC21" s="21"/>
      <c r="DD21" s="21"/>
      <c r="DE21" s="79" t="s">
        <v>138</v>
      </c>
    </row>
    <row r="22" spans="1:108" s="7" customFormat="1" ht="15.75" customHeight="1">
      <c r="A22" s="32">
        <v>219</v>
      </c>
      <c r="B22" s="31" t="s">
        <v>74</v>
      </c>
      <c r="C22" s="13" t="s">
        <v>120</v>
      </c>
      <c r="D22" s="13" t="s">
        <v>120</v>
      </c>
      <c r="E22" s="13">
        <v>0.5833333333333334</v>
      </c>
      <c r="F22" s="31" t="s">
        <v>22</v>
      </c>
      <c r="G22" s="31" t="s">
        <v>22</v>
      </c>
      <c r="H22" s="52">
        <f t="shared" si="1"/>
        <v>0.012499999999999956</v>
      </c>
      <c r="I22" s="13">
        <v>0.5958333333333333</v>
      </c>
      <c r="J22" s="31" t="s">
        <v>22</v>
      </c>
      <c r="K22" s="31" t="s">
        <v>22</v>
      </c>
      <c r="L22" s="31" t="s">
        <v>22</v>
      </c>
      <c r="M22" s="31" t="s">
        <v>22</v>
      </c>
      <c r="N22" s="31" t="s">
        <v>22</v>
      </c>
      <c r="O22" s="31" t="s">
        <v>22</v>
      </c>
      <c r="P22" s="31" t="s">
        <v>22</v>
      </c>
      <c r="Q22" s="31" t="s">
        <v>22</v>
      </c>
      <c r="R22" s="31" t="s">
        <v>22</v>
      </c>
      <c r="S22" s="31" t="s">
        <v>22</v>
      </c>
      <c r="T22" s="4">
        <v>0</v>
      </c>
      <c r="U22" s="4">
        <v>1</v>
      </c>
      <c r="V22" s="4">
        <v>1</v>
      </c>
      <c r="W22" s="4">
        <v>0</v>
      </c>
      <c r="X22" s="4">
        <v>0</v>
      </c>
      <c r="Y22" s="4">
        <v>0</v>
      </c>
      <c r="Z22" s="13">
        <v>0.7020833333333334</v>
      </c>
      <c r="AA22" s="28">
        <f t="shared" si="2"/>
        <v>2</v>
      </c>
      <c r="AB22" s="36">
        <f t="shared" si="8"/>
        <v>0.022916666666666585</v>
      </c>
      <c r="AC22" s="52">
        <f t="shared" si="10"/>
        <v>0.10625000000000007</v>
      </c>
      <c r="AD22" s="13">
        <v>0.725</v>
      </c>
      <c r="AE22" s="89" t="s">
        <v>22</v>
      </c>
      <c r="AF22" s="89" t="s">
        <v>22</v>
      </c>
      <c r="AG22" s="89" t="s">
        <v>22</v>
      </c>
      <c r="AH22" s="89" t="s">
        <v>22</v>
      </c>
      <c r="AI22" s="89" t="s">
        <v>22</v>
      </c>
      <c r="AJ22" s="89" t="s">
        <v>22</v>
      </c>
      <c r="AK22" s="89" t="s">
        <v>22</v>
      </c>
      <c r="AL22" s="89" t="s">
        <v>22</v>
      </c>
      <c r="AM22" s="89" t="s">
        <v>22</v>
      </c>
      <c r="AN22" s="89" t="s">
        <v>22</v>
      </c>
      <c r="AO22" s="13">
        <v>0.40972222222222227</v>
      </c>
      <c r="AP22" s="36">
        <f t="shared" si="3"/>
        <v>0.013194444444444398</v>
      </c>
      <c r="AQ22" s="52">
        <f t="shared" si="4"/>
        <v>23.68472222222222</v>
      </c>
      <c r="AR22" s="13">
        <v>0.42291666666666666</v>
      </c>
      <c r="AS22" s="89" t="s">
        <v>22</v>
      </c>
      <c r="AT22" s="89" t="s">
        <v>22</v>
      </c>
      <c r="AU22" s="89" t="s">
        <v>22</v>
      </c>
      <c r="AV22" s="89" t="s">
        <v>22</v>
      </c>
      <c r="AW22" s="89" t="s">
        <v>22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/>
      <c r="BD22" s="13">
        <v>0.4902777777777778</v>
      </c>
      <c r="BE22" s="28">
        <f t="shared" si="9"/>
        <v>5</v>
      </c>
      <c r="BF22" s="36">
        <f t="shared" si="5"/>
        <v>0.011805555555555514</v>
      </c>
      <c r="BG22" s="52">
        <f t="shared" si="6"/>
        <v>0.06736111111111115</v>
      </c>
      <c r="BH22" s="46">
        <v>0.5020833333333333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3">
        <f t="shared" si="7"/>
        <v>0</v>
      </c>
      <c r="CW22" s="31"/>
      <c r="CX22" s="52">
        <f>CW22-BH22</f>
        <v>-0.5020833333333333</v>
      </c>
      <c r="CY22" s="28">
        <f>AA22+BE22+CV22</f>
        <v>7</v>
      </c>
      <c r="CZ22" s="36">
        <f>AB22+AP22+BF22</f>
        <v>0.047916666666666496</v>
      </c>
      <c r="DA22" s="52">
        <f>H22+AC22+AQ22+BG22+CX22</f>
        <v>23.368749999999995</v>
      </c>
      <c r="DB22" s="31"/>
      <c r="DC22" s="31"/>
      <c r="DD22" s="31"/>
    </row>
    <row r="23" spans="1:108" s="7" customFormat="1" ht="15">
      <c r="A23" s="32">
        <v>220</v>
      </c>
      <c r="B23" s="31" t="s">
        <v>75</v>
      </c>
      <c r="C23" s="13" t="s">
        <v>120</v>
      </c>
      <c r="D23" s="13" t="s">
        <v>120</v>
      </c>
      <c r="E23" s="13">
        <v>0.5833333333333334</v>
      </c>
      <c r="F23" s="31" t="s">
        <v>22</v>
      </c>
      <c r="G23" s="31" t="s">
        <v>22</v>
      </c>
      <c r="H23" s="52">
        <f t="shared" si="1"/>
        <v>0.013194444444444398</v>
      </c>
      <c r="I23" s="13">
        <v>0.5965277777777778</v>
      </c>
      <c r="J23" s="31" t="s">
        <v>22</v>
      </c>
      <c r="K23" s="31" t="s">
        <v>22</v>
      </c>
      <c r="L23" s="31" t="s">
        <v>22</v>
      </c>
      <c r="M23" s="31" t="s">
        <v>22</v>
      </c>
      <c r="N23" s="31" t="s">
        <v>22</v>
      </c>
      <c r="O23" s="31" t="s">
        <v>22</v>
      </c>
      <c r="P23" s="31" t="s">
        <v>22</v>
      </c>
      <c r="Q23" s="31" t="s">
        <v>22</v>
      </c>
      <c r="R23" s="31" t="s">
        <v>22</v>
      </c>
      <c r="S23" s="31" t="s">
        <v>22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13">
        <v>0.6708333333333334</v>
      </c>
      <c r="AA23" s="28">
        <f t="shared" si="2"/>
        <v>2</v>
      </c>
      <c r="AB23" s="36">
        <f t="shared" si="8"/>
        <v>0.020138888888888817</v>
      </c>
      <c r="AC23" s="52">
        <f t="shared" si="10"/>
        <v>0.07430555555555562</v>
      </c>
      <c r="AD23" s="13">
        <v>0.6909722222222222</v>
      </c>
      <c r="AE23" s="89" t="s">
        <v>22</v>
      </c>
      <c r="AF23" s="89" t="s">
        <v>22</v>
      </c>
      <c r="AG23" s="89" t="s">
        <v>22</v>
      </c>
      <c r="AH23" s="89" t="s">
        <v>22</v>
      </c>
      <c r="AI23" s="89" t="s">
        <v>22</v>
      </c>
      <c r="AJ23" s="89" t="s">
        <v>22</v>
      </c>
      <c r="AK23" s="89" t="s">
        <v>22</v>
      </c>
      <c r="AL23" s="89" t="s">
        <v>22</v>
      </c>
      <c r="AM23" s="89" t="s">
        <v>22</v>
      </c>
      <c r="AN23" s="89" t="s">
        <v>22</v>
      </c>
      <c r="AO23" s="13">
        <v>0.39444444444444443</v>
      </c>
      <c r="AP23" s="36">
        <f t="shared" si="3"/>
        <v>0.0034722222222222654</v>
      </c>
      <c r="AQ23" s="52">
        <f t="shared" si="4"/>
        <v>23.703472222222224</v>
      </c>
      <c r="AR23" s="13">
        <v>0.3979166666666667</v>
      </c>
      <c r="AS23" s="89" t="s">
        <v>22</v>
      </c>
      <c r="AT23" s="89" t="s">
        <v>22</v>
      </c>
      <c r="AU23" s="89" t="s">
        <v>22</v>
      </c>
      <c r="AV23" s="89" t="s">
        <v>22</v>
      </c>
      <c r="AW23" s="89" t="s">
        <v>22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/>
      <c r="BD23" s="13">
        <v>0.4444444444444444</v>
      </c>
      <c r="BE23" s="28">
        <f t="shared" si="9"/>
        <v>0</v>
      </c>
      <c r="BF23" s="36">
        <f t="shared" si="5"/>
        <v>0.012500000000000011</v>
      </c>
      <c r="BG23" s="52">
        <f t="shared" si="6"/>
        <v>0.046527777777777724</v>
      </c>
      <c r="BH23" s="46">
        <v>0.45694444444444443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3">
        <f t="shared" si="7"/>
        <v>0</v>
      </c>
      <c r="CW23" s="31"/>
      <c r="CX23" s="52">
        <f>CW23-BH23</f>
        <v>-0.45694444444444443</v>
      </c>
      <c r="CY23" s="28">
        <f>AA23+BE23+CV23</f>
        <v>2</v>
      </c>
      <c r="CZ23" s="36">
        <f>AB23+AP23+BF23</f>
        <v>0.036111111111111094</v>
      </c>
      <c r="DA23" s="52">
        <f>H23+AC23+AQ23+BG23+CX23</f>
        <v>23.380555555555556</v>
      </c>
      <c r="DB23" s="31"/>
      <c r="DC23" s="31"/>
      <c r="DD23" s="31"/>
    </row>
    <row r="24" spans="1:108" s="200" customFormat="1" ht="15">
      <c r="A24" s="191">
        <v>221</v>
      </c>
      <c r="B24" s="192" t="s">
        <v>77</v>
      </c>
      <c r="C24" s="193" t="s">
        <v>120</v>
      </c>
      <c r="D24" s="193" t="s">
        <v>120</v>
      </c>
      <c r="E24" s="193">
        <v>0.5833333333333334</v>
      </c>
      <c r="F24" s="192" t="s">
        <v>22</v>
      </c>
      <c r="G24" s="192" t="s">
        <v>22</v>
      </c>
      <c r="H24" s="194">
        <f t="shared" si="1"/>
        <v>0.011805555555555514</v>
      </c>
      <c r="I24" s="193">
        <v>0.5951388888888889</v>
      </c>
      <c r="J24" s="192" t="s">
        <v>22</v>
      </c>
      <c r="K24" s="192" t="s">
        <v>22</v>
      </c>
      <c r="L24" s="192" t="s">
        <v>22</v>
      </c>
      <c r="M24" s="192" t="s">
        <v>22</v>
      </c>
      <c r="N24" s="192" t="s">
        <v>22</v>
      </c>
      <c r="O24" s="192" t="s">
        <v>22</v>
      </c>
      <c r="P24" s="192" t="s">
        <v>22</v>
      </c>
      <c r="Q24" s="192" t="s">
        <v>22</v>
      </c>
      <c r="R24" s="192" t="s">
        <v>22</v>
      </c>
      <c r="S24" s="192" t="s">
        <v>22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3">
        <v>0.6513888888888889</v>
      </c>
      <c r="AA24" s="196">
        <f t="shared" si="2"/>
        <v>0</v>
      </c>
      <c r="AB24" s="197">
        <f t="shared" si="8"/>
        <v>0.01041666666666663</v>
      </c>
      <c r="AC24" s="194">
        <f t="shared" si="10"/>
        <v>0.05625000000000002</v>
      </c>
      <c r="AD24" s="193">
        <v>0.6618055555555555</v>
      </c>
      <c r="AE24" s="192" t="s">
        <v>22</v>
      </c>
      <c r="AF24" s="192" t="s">
        <v>22</v>
      </c>
      <c r="AG24" s="192" t="s">
        <v>22</v>
      </c>
      <c r="AH24" s="192" t="s">
        <v>22</v>
      </c>
      <c r="AI24" s="192" t="s">
        <v>22</v>
      </c>
      <c r="AJ24" s="192" t="s">
        <v>22</v>
      </c>
      <c r="AK24" s="192" t="s">
        <v>22</v>
      </c>
      <c r="AL24" s="192" t="s">
        <v>22</v>
      </c>
      <c r="AM24" s="192" t="s">
        <v>22</v>
      </c>
      <c r="AN24" s="192" t="s">
        <v>22</v>
      </c>
      <c r="AO24" s="193">
        <v>0.3013888888888889</v>
      </c>
      <c r="AP24" s="197">
        <f t="shared" si="3"/>
        <v>0.040277777777777746</v>
      </c>
      <c r="AQ24" s="194">
        <f t="shared" si="4"/>
        <v>23.63958333333333</v>
      </c>
      <c r="AR24" s="193">
        <v>0.3416666666666666</v>
      </c>
      <c r="AS24" s="192" t="s">
        <v>22</v>
      </c>
      <c r="AT24" s="192" t="s">
        <v>22</v>
      </c>
      <c r="AU24" s="192" t="s">
        <v>22</v>
      </c>
      <c r="AV24" s="192" t="s">
        <v>22</v>
      </c>
      <c r="AW24" s="192" t="s">
        <v>22</v>
      </c>
      <c r="AX24" s="195">
        <v>0</v>
      </c>
      <c r="AY24" s="195">
        <v>0</v>
      </c>
      <c r="AZ24" s="195">
        <v>0</v>
      </c>
      <c r="BA24" s="195">
        <v>0</v>
      </c>
      <c r="BB24" s="195">
        <v>0</v>
      </c>
      <c r="BC24" s="195"/>
      <c r="BD24" s="193">
        <v>0.39375</v>
      </c>
      <c r="BE24" s="196">
        <f t="shared" si="9"/>
        <v>0</v>
      </c>
      <c r="BF24" s="197">
        <f t="shared" si="5"/>
        <v>0.022916666666666696</v>
      </c>
      <c r="BG24" s="194">
        <f t="shared" si="6"/>
        <v>0.05208333333333337</v>
      </c>
      <c r="BH24" s="198">
        <v>0.4166666666666667</v>
      </c>
      <c r="BI24" s="192" t="s">
        <v>22</v>
      </c>
      <c r="BJ24" s="192">
        <v>0</v>
      </c>
      <c r="BK24" s="192">
        <v>0</v>
      </c>
      <c r="BL24" s="192">
        <v>0</v>
      </c>
      <c r="BM24" s="192">
        <v>0</v>
      </c>
      <c r="BN24" s="192">
        <v>0</v>
      </c>
      <c r="BO24" s="192">
        <v>0</v>
      </c>
      <c r="BP24" s="192">
        <v>2</v>
      </c>
      <c r="BQ24" s="192">
        <v>2</v>
      </c>
      <c r="BR24" s="192">
        <v>0</v>
      </c>
      <c r="BS24" s="192">
        <v>0</v>
      </c>
      <c r="BT24" s="192">
        <v>0</v>
      </c>
      <c r="BU24" s="192">
        <v>0</v>
      </c>
      <c r="BV24" s="192">
        <v>0</v>
      </c>
      <c r="BW24" s="192">
        <v>0</v>
      </c>
      <c r="BX24" s="192">
        <v>0</v>
      </c>
      <c r="BY24" s="192">
        <v>0</v>
      </c>
      <c r="BZ24" s="192">
        <v>0</v>
      </c>
      <c r="CA24" s="192">
        <v>0</v>
      </c>
      <c r="CB24" s="192">
        <v>0</v>
      </c>
      <c r="CC24" s="192">
        <v>4</v>
      </c>
      <c r="CD24" s="192">
        <v>0</v>
      </c>
      <c r="CE24" s="192">
        <v>0</v>
      </c>
      <c r="CF24" s="192">
        <v>5</v>
      </c>
      <c r="CG24" s="192">
        <v>5</v>
      </c>
      <c r="CH24" s="192">
        <v>0</v>
      </c>
      <c r="CI24" s="192">
        <v>5</v>
      </c>
      <c r="CJ24" s="192">
        <v>0</v>
      </c>
      <c r="CK24" s="192">
        <v>6</v>
      </c>
      <c r="CL24" s="192">
        <v>6</v>
      </c>
      <c r="CM24" s="192">
        <v>6</v>
      </c>
      <c r="CN24" s="192">
        <v>0</v>
      </c>
      <c r="CO24" s="192">
        <v>0</v>
      </c>
      <c r="CP24" s="192">
        <v>8</v>
      </c>
      <c r="CQ24" s="192">
        <v>8</v>
      </c>
      <c r="CR24" s="192">
        <v>9</v>
      </c>
      <c r="CS24" s="192">
        <v>0</v>
      </c>
      <c r="CT24" s="192">
        <v>0</v>
      </c>
      <c r="CU24" s="192">
        <v>0</v>
      </c>
      <c r="CV24" s="199">
        <f>SUM(BJ24:CU24)</f>
        <v>66</v>
      </c>
      <c r="CW24" s="201">
        <v>0.4791666666666667</v>
      </c>
      <c r="CX24" s="194">
        <f>CW24-BH24</f>
        <v>0.0625</v>
      </c>
      <c r="CY24" s="196">
        <f>AA24+BE24+CV24</f>
        <v>66</v>
      </c>
      <c r="CZ24" s="197">
        <f>AB24+AP24+BF24</f>
        <v>0.07361111111111107</v>
      </c>
      <c r="DA24" s="194">
        <f>H24+AC24+AQ24+BG24+CX24</f>
        <v>23.82222222222222</v>
      </c>
      <c r="DB24" s="192"/>
      <c r="DC24" s="192"/>
      <c r="DD24" s="192"/>
    </row>
    <row r="25" spans="1:108" s="200" customFormat="1" ht="15">
      <c r="A25" s="191">
        <v>222</v>
      </c>
      <c r="B25" s="192" t="s">
        <v>78</v>
      </c>
      <c r="C25" s="193" t="s">
        <v>119</v>
      </c>
      <c r="D25" s="193" t="s">
        <v>119</v>
      </c>
      <c r="E25" s="193">
        <v>0.5833333333333334</v>
      </c>
      <c r="F25" s="192" t="s">
        <v>22</v>
      </c>
      <c r="G25" s="192" t="s">
        <v>22</v>
      </c>
      <c r="H25" s="194">
        <f t="shared" si="1"/>
        <v>0.023611111111111027</v>
      </c>
      <c r="I25" s="193">
        <v>0.6069444444444444</v>
      </c>
      <c r="J25" s="192" t="s">
        <v>22</v>
      </c>
      <c r="K25" s="192" t="s">
        <v>22</v>
      </c>
      <c r="L25" s="192" t="s">
        <v>22</v>
      </c>
      <c r="M25" s="192" t="s">
        <v>22</v>
      </c>
      <c r="N25" s="192" t="s">
        <v>22</v>
      </c>
      <c r="O25" s="192" t="s">
        <v>22</v>
      </c>
      <c r="P25" s="192" t="s">
        <v>22</v>
      </c>
      <c r="Q25" s="192" t="s">
        <v>22</v>
      </c>
      <c r="R25" s="192" t="s">
        <v>22</v>
      </c>
      <c r="S25" s="192" t="s">
        <v>22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3">
        <v>0.7152777777777778</v>
      </c>
      <c r="AA25" s="196">
        <f t="shared" si="2"/>
        <v>0</v>
      </c>
      <c r="AB25" s="197">
        <f t="shared" si="8"/>
        <v>0.032638888888888884</v>
      </c>
      <c r="AC25" s="194">
        <f t="shared" si="10"/>
        <v>0.10833333333333339</v>
      </c>
      <c r="AD25" s="193">
        <v>0.7479166666666667</v>
      </c>
      <c r="AE25" s="192" t="s">
        <v>22</v>
      </c>
      <c r="AF25" s="192" t="s">
        <v>22</v>
      </c>
      <c r="AG25" s="192" t="s">
        <v>22</v>
      </c>
      <c r="AH25" s="192" t="s">
        <v>22</v>
      </c>
      <c r="AI25" s="192" t="s">
        <v>22</v>
      </c>
      <c r="AJ25" s="192" t="s">
        <v>22</v>
      </c>
      <c r="AK25" s="192" t="s">
        <v>22</v>
      </c>
      <c r="AL25" s="192" t="s">
        <v>22</v>
      </c>
      <c r="AM25" s="192" t="s">
        <v>22</v>
      </c>
      <c r="AN25" s="192" t="s">
        <v>22</v>
      </c>
      <c r="AO25" s="193">
        <v>0.3020833333333333</v>
      </c>
      <c r="AP25" s="197">
        <f t="shared" si="3"/>
        <v>0.02777777777777779</v>
      </c>
      <c r="AQ25" s="194">
        <f t="shared" si="4"/>
        <v>23.554166666666667</v>
      </c>
      <c r="AR25" s="193">
        <v>0.3298611111111111</v>
      </c>
      <c r="AS25" s="192" t="s">
        <v>22</v>
      </c>
      <c r="AT25" s="192" t="s">
        <v>22</v>
      </c>
      <c r="AU25" s="192" t="s">
        <v>22</v>
      </c>
      <c r="AV25" s="192" t="s">
        <v>22</v>
      </c>
      <c r="AW25" s="192" t="s">
        <v>22</v>
      </c>
      <c r="AX25" s="195">
        <v>0</v>
      </c>
      <c r="AY25" s="195">
        <v>0</v>
      </c>
      <c r="AZ25" s="195">
        <v>0</v>
      </c>
      <c r="BA25" s="195">
        <v>0</v>
      </c>
      <c r="BB25" s="195">
        <v>0</v>
      </c>
      <c r="BC25" s="195"/>
      <c r="BD25" s="193">
        <v>0.38055555555555554</v>
      </c>
      <c r="BE25" s="196">
        <f t="shared" si="9"/>
        <v>0</v>
      </c>
      <c r="BF25" s="197">
        <f t="shared" si="5"/>
        <v>0.03611111111111115</v>
      </c>
      <c r="BG25" s="194">
        <f t="shared" si="6"/>
        <v>0.05069444444444443</v>
      </c>
      <c r="BH25" s="198">
        <v>0.4166666666666667</v>
      </c>
      <c r="BI25" s="192" t="s">
        <v>22</v>
      </c>
      <c r="BJ25" s="192">
        <v>0</v>
      </c>
      <c r="BK25" s="192">
        <v>0</v>
      </c>
      <c r="BL25" s="192">
        <v>0</v>
      </c>
      <c r="BM25" s="192">
        <v>0</v>
      </c>
      <c r="BN25" s="192">
        <v>0</v>
      </c>
      <c r="BO25" s="192">
        <v>0</v>
      </c>
      <c r="BP25" s="192">
        <v>0</v>
      </c>
      <c r="BQ25" s="192">
        <v>0</v>
      </c>
      <c r="BR25" s="192">
        <v>0</v>
      </c>
      <c r="BS25" s="192">
        <v>0</v>
      </c>
      <c r="BT25" s="192">
        <v>0</v>
      </c>
      <c r="BU25" s="192">
        <v>0</v>
      </c>
      <c r="BV25" s="192">
        <v>0</v>
      </c>
      <c r="BW25" s="192">
        <v>0</v>
      </c>
      <c r="BX25" s="192">
        <v>0</v>
      </c>
      <c r="BY25" s="192">
        <v>0</v>
      </c>
      <c r="BZ25" s="192">
        <v>0</v>
      </c>
      <c r="CA25" s="192">
        <v>0</v>
      </c>
      <c r="CB25" s="192">
        <v>0</v>
      </c>
      <c r="CC25" s="192">
        <v>0</v>
      </c>
      <c r="CD25" s="192">
        <v>0</v>
      </c>
      <c r="CE25" s="192">
        <v>0</v>
      </c>
      <c r="CF25" s="192">
        <v>0</v>
      </c>
      <c r="CG25" s="192">
        <v>0</v>
      </c>
      <c r="CH25" s="192">
        <v>0</v>
      </c>
      <c r="CI25" s="192">
        <v>0</v>
      </c>
      <c r="CJ25" s="192">
        <v>0</v>
      </c>
      <c r="CK25" s="192">
        <v>0</v>
      </c>
      <c r="CL25" s="192">
        <v>0</v>
      </c>
      <c r="CM25" s="192">
        <v>0</v>
      </c>
      <c r="CN25" s="192">
        <v>0</v>
      </c>
      <c r="CO25" s="192">
        <v>0</v>
      </c>
      <c r="CP25" s="192">
        <v>0</v>
      </c>
      <c r="CQ25" s="192">
        <v>0</v>
      </c>
      <c r="CR25" s="192">
        <v>0</v>
      </c>
      <c r="CS25" s="192">
        <v>0</v>
      </c>
      <c r="CT25" s="192">
        <v>0</v>
      </c>
      <c r="CU25" s="192">
        <v>0</v>
      </c>
      <c r="CV25" s="199">
        <f t="shared" si="7"/>
        <v>0</v>
      </c>
      <c r="CW25" s="201">
        <v>0.47430555555555554</v>
      </c>
      <c r="CX25" s="194">
        <f>CW25-BH25</f>
        <v>0.05763888888888885</v>
      </c>
      <c r="CY25" s="196">
        <f>AA25+BE25+CV25</f>
        <v>0</v>
      </c>
      <c r="CZ25" s="197">
        <f>AB25+AP25+BF25</f>
        <v>0.09652777777777782</v>
      </c>
      <c r="DA25" s="194">
        <f>H25+AC25+AQ25+BG25+CX25</f>
        <v>23.794444444444444</v>
      </c>
      <c r="DB25" s="192"/>
      <c r="DC25" s="192"/>
      <c r="DD25" s="192"/>
    </row>
    <row r="26" spans="1:108" s="200" customFormat="1" ht="15">
      <c r="A26" s="191">
        <v>223</v>
      </c>
      <c r="B26" s="192" t="s">
        <v>79</v>
      </c>
      <c r="C26" s="193" t="s">
        <v>120</v>
      </c>
      <c r="D26" s="193" t="s">
        <v>120</v>
      </c>
      <c r="E26" s="193">
        <v>0.5833333333333334</v>
      </c>
      <c r="F26" s="192" t="s">
        <v>22</v>
      </c>
      <c r="G26" s="192" t="s">
        <v>22</v>
      </c>
      <c r="H26" s="194">
        <f t="shared" si="1"/>
        <v>0.023611111111111027</v>
      </c>
      <c r="I26" s="193">
        <v>0.6069444444444444</v>
      </c>
      <c r="J26" s="192" t="s">
        <v>22</v>
      </c>
      <c r="K26" s="192" t="s">
        <v>22</v>
      </c>
      <c r="L26" s="192" t="s">
        <v>22</v>
      </c>
      <c r="M26" s="192" t="s">
        <v>22</v>
      </c>
      <c r="N26" s="192" t="s">
        <v>22</v>
      </c>
      <c r="O26" s="192" t="s">
        <v>22</v>
      </c>
      <c r="P26" s="192" t="s">
        <v>22</v>
      </c>
      <c r="Q26" s="192" t="s">
        <v>22</v>
      </c>
      <c r="R26" s="192" t="s">
        <v>22</v>
      </c>
      <c r="S26" s="192" t="s">
        <v>22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3">
        <v>0.7152777777777778</v>
      </c>
      <c r="AA26" s="196">
        <f t="shared" si="2"/>
        <v>0</v>
      </c>
      <c r="AB26" s="197">
        <f t="shared" si="8"/>
        <v>0.032638888888888884</v>
      </c>
      <c r="AC26" s="194">
        <f t="shared" si="10"/>
        <v>0.10833333333333339</v>
      </c>
      <c r="AD26" s="193">
        <v>0.7479166666666667</v>
      </c>
      <c r="AE26" s="192" t="s">
        <v>22</v>
      </c>
      <c r="AF26" s="192" t="s">
        <v>22</v>
      </c>
      <c r="AG26" s="192" t="s">
        <v>22</v>
      </c>
      <c r="AH26" s="192" t="s">
        <v>22</v>
      </c>
      <c r="AI26" s="192" t="s">
        <v>22</v>
      </c>
      <c r="AJ26" s="192" t="s">
        <v>22</v>
      </c>
      <c r="AK26" s="192" t="s">
        <v>22</v>
      </c>
      <c r="AL26" s="192" t="s">
        <v>22</v>
      </c>
      <c r="AM26" s="192" t="s">
        <v>22</v>
      </c>
      <c r="AN26" s="192" t="s">
        <v>22</v>
      </c>
      <c r="AO26" s="193">
        <v>0.3020833333333333</v>
      </c>
      <c r="AP26" s="197">
        <f t="shared" si="3"/>
        <v>0.02777777777777779</v>
      </c>
      <c r="AQ26" s="194">
        <f t="shared" si="4"/>
        <v>23.554166666666667</v>
      </c>
      <c r="AR26" s="193">
        <v>0.3298611111111111</v>
      </c>
      <c r="AS26" s="192" t="s">
        <v>22</v>
      </c>
      <c r="AT26" s="192" t="s">
        <v>22</v>
      </c>
      <c r="AU26" s="192" t="s">
        <v>22</v>
      </c>
      <c r="AV26" s="192" t="s">
        <v>22</v>
      </c>
      <c r="AW26" s="192" t="s">
        <v>22</v>
      </c>
      <c r="AX26" s="195">
        <v>0</v>
      </c>
      <c r="AY26" s="195">
        <v>0</v>
      </c>
      <c r="AZ26" s="195">
        <v>0</v>
      </c>
      <c r="BA26" s="195">
        <v>0</v>
      </c>
      <c r="BB26" s="195">
        <v>0</v>
      </c>
      <c r="BC26" s="195"/>
      <c r="BD26" s="193">
        <v>0.38055555555555554</v>
      </c>
      <c r="BE26" s="196">
        <f t="shared" si="9"/>
        <v>0</v>
      </c>
      <c r="BF26" s="197">
        <f t="shared" si="5"/>
        <v>0.03611111111111115</v>
      </c>
      <c r="BG26" s="194">
        <f t="shared" si="6"/>
        <v>0.05069444444444443</v>
      </c>
      <c r="BH26" s="198">
        <v>0.4166666666666667</v>
      </c>
      <c r="BI26" s="192" t="s">
        <v>22</v>
      </c>
      <c r="BJ26" s="192">
        <v>0</v>
      </c>
      <c r="BK26" s="192">
        <v>0</v>
      </c>
      <c r="BL26" s="192">
        <v>0</v>
      </c>
      <c r="BM26" s="192">
        <v>0</v>
      </c>
      <c r="BN26" s="192">
        <v>0</v>
      </c>
      <c r="BO26" s="192">
        <v>0</v>
      </c>
      <c r="BP26" s="192">
        <v>0</v>
      </c>
      <c r="BQ26" s="192">
        <v>0</v>
      </c>
      <c r="BR26" s="192">
        <v>0</v>
      </c>
      <c r="BS26" s="192">
        <v>0</v>
      </c>
      <c r="BT26" s="192">
        <v>0</v>
      </c>
      <c r="BU26" s="192">
        <v>0</v>
      </c>
      <c r="BV26" s="192">
        <v>0</v>
      </c>
      <c r="BW26" s="192">
        <v>0</v>
      </c>
      <c r="BX26" s="192">
        <v>0</v>
      </c>
      <c r="BY26" s="192">
        <v>0</v>
      </c>
      <c r="BZ26" s="192">
        <v>0</v>
      </c>
      <c r="CA26" s="192">
        <v>0</v>
      </c>
      <c r="CB26" s="192">
        <v>0</v>
      </c>
      <c r="CC26" s="192">
        <v>0</v>
      </c>
      <c r="CD26" s="192">
        <v>0</v>
      </c>
      <c r="CE26" s="192">
        <v>0</v>
      </c>
      <c r="CF26" s="192">
        <v>0</v>
      </c>
      <c r="CG26" s="192">
        <v>0</v>
      </c>
      <c r="CH26" s="192">
        <v>0</v>
      </c>
      <c r="CI26" s="192">
        <v>0</v>
      </c>
      <c r="CJ26" s="192">
        <v>0</v>
      </c>
      <c r="CK26" s="192">
        <v>0</v>
      </c>
      <c r="CL26" s="192">
        <v>0</v>
      </c>
      <c r="CM26" s="192">
        <v>0</v>
      </c>
      <c r="CN26" s="192">
        <v>0</v>
      </c>
      <c r="CO26" s="192">
        <v>0</v>
      </c>
      <c r="CP26" s="192">
        <v>0</v>
      </c>
      <c r="CQ26" s="192">
        <v>0</v>
      </c>
      <c r="CR26" s="192">
        <v>0</v>
      </c>
      <c r="CS26" s="192">
        <v>0</v>
      </c>
      <c r="CT26" s="192">
        <v>0</v>
      </c>
      <c r="CU26" s="192">
        <v>0</v>
      </c>
      <c r="CV26" s="199">
        <f t="shared" si="7"/>
        <v>0</v>
      </c>
      <c r="CW26" s="201">
        <v>0.47430555555555554</v>
      </c>
      <c r="CX26" s="194">
        <f>CW26-BH26</f>
        <v>0.05763888888888885</v>
      </c>
      <c r="CY26" s="196">
        <f>AA26+BE26+CV26</f>
        <v>0</v>
      </c>
      <c r="CZ26" s="197">
        <f>AB26+AP26+BF26</f>
        <v>0.09652777777777782</v>
      </c>
      <c r="DA26" s="194">
        <f>H26+AC26+AQ26+BG26+CX26</f>
        <v>23.794444444444444</v>
      </c>
      <c r="DB26" s="192"/>
      <c r="DC26" s="192"/>
      <c r="DD26" s="192"/>
    </row>
    <row r="27" spans="1:109" s="79" customFormat="1" ht="15">
      <c r="A27" s="17">
        <v>224</v>
      </c>
      <c r="B27" s="21" t="s">
        <v>80</v>
      </c>
      <c r="C27" s="45" t="s">
        <v>120</v>
      </c>
      <c r="D27" s="45" t="s">
        <v>120</v>
      </c>
      <c r="E27" s="45">
        <v>0.5833333333333334</v>
      </c>
      <c r="F27" s="21" t="s">
        <v>22</v>
      </c>
      <c r="G27" s="21" t="s">
        <v>22</v>
      </c>
      <c r="H27" s="75">
        <f t="shared" si="1"/>
        <v>0.011805555555555514</v>
      </c>
      <c r="I27" s="45">
        <v>0.5951388888888889</v>
      </c>
      <c r="J27" s="21" t="s">
        <v>22</v>
      </c>
      <c r="K27" s="21" t="s">
        <v>22</v>
      </c>
      <c r="L27" s="21" t="s">
        <v>22</v>
      </c>
      <c r="M27" s="21" t="s">
        <v>22</v>
      </c>
      <c r="N27" s="21" t="s">
        <v>22</v>
      </c>
      <c r="O27" s="21" t="s">
        <v>22</v>
      </c>
      <c r="P27" s="21" t="s">
        <v>22</v>
      </c>
      <c r="Q27" s="21" t="s">
        <v>22</v>
      </c>
      <c r="R27" s="21" t="s">
        <v>22</v>
      </c>
      <c r="S27" s="21" t="s">
        <v>22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45">
        <v>0.6520833333333333</v>
      </c>
      <c r="AA27" s="20">
        <f t="shared" si="2"/>
        <v>2</v>
      </c>
      <c r="AB27" s="45">
        <f t="shared" si="8"/>
        <v>0.00694444444444442</v>
      </c>
      <c r="AC27" s="75">
        <f t="shared" si="10"/>
        <v>0.056944444444444464</v>
      </c>
      <c r="AD27" s="45">
        <v>0.6590277777777778</v>
      </c>
      <c r="AE27" s="20" t="s">
        <v>22</v>
      </c>
      <c r="AF27" s="20" t="s">
        <v>22</v>
      </c>
      <c r="AG27" s="20" t="s">
        <v>22</v>
      </c>
      <c r="AH27" s="20" t="s">
        <v>22</v>
      </c>
      <c r="AI27" s="20" t="s">
        <v>22</v>
      </c>
      <c r="AJ27" s="20" t="s">
        <v>22</v>
      </c>
      <c r="AK27" s="20" t="s">
        <v>52</v>
      </c>
      <c r="AL27" s="20" t="s">
        <v>52</v>
      </c>
      <c r="AM27" s="20" t="s">
        <v>52</v>
      </c>
      <c r="AN27" s="20" t="s">
        <v>52</v>
      </c>
      <c r="AO27" s="20" t="s">
        <v>52</v>
      </c>
      <c r="AP27" s="20" t="s">
        <v>52</v>
      </c>
      <c r="AQ27" s="20" t="e">
        <f t="shared" si="4"/>
        <v>#VALUE!</v>
      </c>
      <c r="AR27" s="20" t="s">
        <v>52</v>
      </c>
      <c r="AS27" s="20" t="s">
        <v>52</v>
      </c>
      <c r="AT27" s="20" t="s">
        <v>52</v>
      </c>
      <c r="AU27" s="20" t="s">
        <v>52</v>
      </c>
      <c r="AV27" s="20" t="s">
        <v>52</v>
      </c>
      <c r="AW27" s="20" t="s">
        <v>52</v>
      </c>
      <c r="AX27" s="20" t="s">
        <v>52</v>
      </c>
      <c r="AY27" s="20" t="s">
        <v>52</v>
      </c>
      <c r="AZ27" s="20" t="s">
        <v>52</v>
      </c>
      <c r="BA27" s="20" t="s">
        <v>52</v>
      </c>
      <c r="BB27" s="20" t="s">
        <v>52</v>
      </c>
      <c r="BC27" s="20"/>
      <c r="BD27" s="20" t="s">
        <v>52</v>
      </c>
      <c r="BE27" s="20">
        <f t="shared" si="9"/>
        <v>0</v>
      </c>
      <c r="BF27" s="20" t="s">
        <v>52</v>
      </c>
      <c r="BG27" s="20" t="s">
        <v>52</v>
      </c>
      <c r="BH27" s="20" t="s">
        <v>52</v>
      </c>
      <c r="BI27" s="21" t="s">
        <v>52</v>
      </c>
      <c r="BJ27" s="21">
        <v>0</v>
      </c>
      <c r="BK27" s="21">
        <v>0</v>
      </c>
      <c r="BL27" s="21">
        <v>2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4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5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f t="shared" si="7"/>
        <v>11</v>
      </c>
      <c r="CW27" s="73">
        <v>0.08958333333333333</v>
      </c>
      <c r="CX27" s="75"/>
      <c r="CY27" s="20">
        <f>AA27+BE27+CV27</f>
        <v>13</v>
      </c>
      <c r="CZ27" s="45"/>
      <c r="DA27" s="75"/>
      <c r="DB27" s="69" t="s">
        <v>103</v>
      </c>
      <c r="DC27" s="21"/>
      <c r="DD27" s="21"/>
      <c r="DE27" s="79" t="s">
        <v>138</v>
      </c>
    </row>
    <row r="28" spans="1:109" s="79" customFormat="1" ht="15">
      <c r="A28" s="17">
        <v>225</v>
      </c>
      <c r="B28" s="21" t="s">
        <v>81</v>
      </c>
      <c r="C28" s="45" t="s">
        <v>120</v>
      </c>
      <c r="D28" s="45" t="s">
        <v>120</v>
      </c>
      <c r="E28" s="45">
        <v>0.5833333333333334</v>
      </c>
      <c r="F28" s="21" t="s">
        <v>22</v>
      </c>
      <c r="G28" s="21" t="s">
        <v>22</v>
      </c>
      <c r="H28" s="75">
        <f t="shared" si="1"/>
        <v>0.026388888888888795</v>
      </c>
      <c r="I28" s="45">
        <v>0.6097222222222222</v>
      </c>
      <c r="J28" s="21" t="s">
        <v>22</v>
      </c>
      <c r="K28" s="21" t="s">
        <v>22</v>
      </c>
      <c r="L28" s="21" t="s">
        <v>22</v>
      </c>
      <c r="M28" s="21" t="s">
        <v>22</v>
      </c>
      <c r="N28" s="21" t="s">
        <v>22</v>
      </c>
      <c r="O28" s="21" t="s">
        <v>22</v>
      </c>
      <c r="P28" s="21" t="s">
        <v>22</v>
      </c>
      <c r="Q28" s="21" t="s">
        <v>22</v>
      </c>
      <c r="R28" s="21" t="s">
        <v>22</v>
      </c>
      <c r="S28" s="21" t="s">
        <v>22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45">
        <v>0.6986111111111111</v>
      </c>
      <c r="AA28" s="20">
        <f t="shared" si="2"/>
        <v>0</v>
      </c>
      <c r="AB28" s="45">
        <f t="shared" si="8"/>
        <v>0.015972222222222165</v>
      </c>
      <c r="AC28" s="75">
        <f t="shared" si="10"/>
        <v>0.0888888888888889</v>
      </c>
      <c r="AD28" s="45">
        <v>0.7145833333333332</v>
      </c>
      <c r="AE28" s="21" t="s">
        <v>22</v>
      </c>
      <c r="AF28" s="21" t="s">
        <v>22</v>
      </c>
      <c r="AG28" s="21" t="s">
        <v>22</v>
      </c>
      <c r="AH28" s="21" t="s">
        <v>22</v>
      </c>
      <c r="AI28" s="21" t="s">
        <v>22</v>
      </c>
      <c r="AJ28" s="21" t="s">
        <v>22</v>
      </c>
      <c r="AK28" s="21" t="s">
        <v>22</v>
      </c>
      <c r="AL28" s="21" t="s">
        <v>22</v>
      </c>
      <c r="AM28" s="21" t="s">
        <v>22</v>
      </c>
      <c r="AN28" s="20" t="s">
        <v>52</v>
      </c>
      <c r="AO28" s="20" t="s">
        <v>52</v>
      </c>
      <c r="AP28" s="20" t="s">
        <v>52</v>
      </c>
      <c r="AQ28" s="20" t="e">
        <f t="shared" si="4"/>
        <v>#VALUE!</v>
      </c>
      <c r="AR28" s="20" t="s">
        <v>52</v>
      </c>
      <c r="AS28" s="20" t="s">
        <v>52</v>
      </c>
      <c r="AT28" s="20" t="s">
        <v>52</v>
      </c>
      <c r="AU28" s="20" t="s">
        <v>52</v>
      </c>
      <c r="AV28" s="20" t="s">
        <v>52</v>
      </c>
      <c r="AW28" s="20" t="s">
        <v>52</v>
      </c>
      <c r="AX28" s="20" t="s">
        <v>52</v>
      </c>
      <c r="AY28" s="20" t="s">
        <v>52</v>
      </c>
      <c r="AZ28" s="20" t="s">
        <v>52</v>
      </c>
      <c r="BA28" s="20" t="s">
        <v>52</v>
      </c>
      <c r="BB28" s="20" t="s">
        <v>52</v>
      </c>
      <c r="BC28" s="20"/>
      <c r="BD28" s="20" t="s">
        <v>52</v>
      </c>
      <c r="BE28" s="20">
        <f t="shared" si="9"/>
        <v>0</v>
      </c>
      <c r="BF28" s="45" t="e">
        <f t="shared" si="5"/>
        <v>#VALUE!</v>
      </c>
      <c r="BG28" s="75" t="e">
        <f t="shared" si="6"/>
        <v>#VALUE!</v>
      </c>
      <c r="BH28" s="21" t="s">
        <v>52</v>
      </c>
      <c r="BI28" s="21" t="s">
        <v>52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4</v>
      </c>
      <c r="CC28" s="21">
        <v>0</v>
      </c>
      <c r="CD28" s="21">
        <v>0</v>
      </c>
      <c r="CE28" s="21">
        <v>5</v>
      </c>
      <c r="CF28" s="21">
        <v>0</v>
      </c>
      <c r="CG28" s="21">
        <v>0</v>
      </c>
      <c r="CH28" s="21">
        <v>0</v>
      </c>
      <c r="CI28" s="21">
        <v>5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f t="shared" si="7"/>
        <v>14</v>
      </c>
      <c r="CW28" s="73">
        <v>0.40277777777777773</v>
      </c>
      <c r="CX28" s="75"/>
      <c r="CY28" s="20">
        <f>AA28+BE28+CV28</f>
        <v>14</v>
      </c>
      <c r="CZ28" s="45"/>
      <c r="DA28" s="75"/>
      <c r="DB28" s="69" t="s">
        <v>103</v>
      </c>
      <c r="DC28" s="21"/>
      <c r="DD28" s="21"/>
      <c r="DE28" s="79" t="s">
        <v>138</v>
      </c>
    </row>
    <row r="29" spans="1:108" s="7" customFormat="1" ht="30">
      <c r="A29" s="32">
        <v>226</v>
      </c>
      <c r="B29" s="31" t="s">
        <v>82</v>
      </c>
      <c r="C29" s="13" t="s">
        <v>120</v>
      </c>
      <c r="D29" s="13" t="s">
        <v>119</v>
      </c>
      <c r="E29" s="13">
        <v>0.5833333333333334</v>
      </c>
      <c r="F29" s="31" t="s">
        <v>22</v>
      </c>
      <c r="G29" s="31" t="s">
        <v>22</v>
      </c>
      <c r="H29" s="52">
        <f t="shared" si="1"/>
        <v>0.018749999999999933</v>
      </c>
      <c r="I29" s="13">
        <v>0.6020833333333333</v>
      </c>
      <c r="J29" s="31" t="s">
        <v>22</v>
      </c>
      <c r="K29" s="31" t="s">
        <v>22</v>
      </c>
      <c r="L29" s="31" t="s">
        <v>22</v>
      </c>
      <c r="M29" s="31" t="s">
        <v>22</v>
      </c>
      <c r="N29" s="31" t="s">
        <v>22</v>
      </c>
      <c r="O29" s="31" t="s">
        <v>22</v>
      </c>
      <c r="P29" s="31" t="s">
        <v>22</v>
      </c>
      <c r="Q29" s="31" t="s">
        <v>22</v>
      </c>
      <c r="R29" s="31" t="s">
        <v>22</v>
      </c>
      <c r="S29" s="31" t="s">
        <v>22</v>
      </c>
      <c r="T29" s="4">
        <v>0</v>
      </c>
      <c r="U29" s="4">
        <v>1</v>
      </c>
      <c r="V29" s="4">
        <v>1</v>
      </c>
      <c r="W29" s="4">
        <v>1</v>
      </c>
      <c r="X29" s="4">
        <v>3</v>
      </c>
      <c r="Y29" s="4">
        <v>4</v>
      </c>
      <c r="Z29" s="13">
        <v>0.7430555555555555</v>
      </c>
      <c r="AA29" s="28">
        <f t="shared" si="2"/>
        <v>10</v>
      </c>
      <c r="AB29" s="36">
        <f t="shared" si="8"/>
        <v>0.022222222222222365</v>
      </c>
      <c r="AC29" s="52">
        <f t="shared" si="10"/>
        <v>0.14097222222222217</v>
      </c>
      <c r="AD29" s="13">
        <v>0.7652777777777778</v>
      </c>
      <c r="AE29" s="89" t="s">
        <v>22</v>
      </c>
      <c r="AF29" s="89" t="s">
        <v>22</v>
      </c>
      <c r="AG29" s="89" t="s">
        <v>22</v>
      </c>
      <c r="AH29" s="89" t="s">
        <v>22</v>
      </c>
      <c r="AI29" s="89" t="s">
        <v>22</v>
      </c>
      <c r="AJ29" s="89" t="s">
        <v>22</v>
      </c>
      <c r="AK29" s="89" t="s">
        <v>22</v>
      </c>
      <c r="AL29" s="89" t="s">
        <v>22</v>
      </c>
      <c r="AM29" s="89" t="s">
        <v>22</v>
      </c>
      <c r="AN29" s="89" t="s">
        <v>22</v>
      </c>
      <c r="AO29" s="13">
        <v>0.4673611111111111</v>
      </c>
      <c r="AP29" s="36">
        <f t="shared" si="3"/>
        <v>0.011111111111111072</v>
      </c>
      <c r="AQ29" s="52">
        <f t="shared" si="4"/>
        <v>23.70208333333333</v>
      </c>
      <c r="AR29" s="13">
        <v>0.4784722222222222</v>
      </c>
      <c r="AS29" s="89" t="s">
        <v>22</v>
      </c>
      <c r="AT29" s="89" t="s">
        <v>22</v>
      </c>
      <c r="AU29" s="89" t="s">
        <v>22</v>
      </c>
      <c r="AV29" s="89" t="s">
        <v>22</v>
      </c>
      <c r="AW29" s="89" t="s">
        <v>22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/>
      <c r="BD29" s="13">
        <v>0.5152777777777778</v>
      </c>
      <c r="BE29" s="28">
        <f t="shared" si="9"/>
        <v>0</v>
      </c>
      <c r="BF29" s="36">
        <f t="shared" si="5"/>
        <v>0.002083333333333215</v>
      </c>
      <c r="BG29" s="52">
        <f t="shared" si="6"/>
        <v>0.03680555555555565</v>
      </c>
      <c r="BH29" s="46">
        <v>0.517361111111111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3">
        <f t="shared" si="7"/>
        <v>0</v>
      </c>
      <c r="CW29" s="31"/>
      <c r="CX29" s="52">
        <f>CW29-BH29</f>
        <v>-0.517361111111111</v>
      </c>
      <c r="CY29" s="28">
        <f>AA29+BE29+CV29</f>
        <v>10</v>
      </c>
      <c r="CZ29" s="36">
        <f>AB29+AP29+BF29</f>
        <v>0.03541666666666665</v>
      </c>
      <c r="DA29" s="52">
        <f>H29+AC29+AQ29+BG29+CX29</f>
        <v>23.381249999999998</v>
      </c>
      <c r="DB29" s="31"/>
      <c r="DC29" s="31"/>
      <c r="DD29" s="31"/>
    </row>
    <row r="30" spans="1:109" s="79" customFormat="1" ht="15">
      <c r="A30" s="17">
        <v>227</v>
      </c>
      <c r="B30" s="21" t="s">
        <v>83</v>
      </c>
      <c r="C30" s="45" t="s">
        <v>120</v>
      </c>
      <c r="D30" s="45" t="s">
        <v>119</v>
      </c>
      <c r="E30" s="45">
        <v>0.5833333333333334</v>
      </c>
      <c r="F30" s="21" t="s">
        <v>22</v>
      </c>
      <c r="G30" s="21" t="s">
        <v>22</v>
      </c>
      <c r="H30" s="75">
        <f t="shared" si="1"/>
        <v>0.015972222222222165</v>
      </c>
      <c r="I30" s="45">
        <v>0.5993055555555555</v>
      </c>
      <c r="J30" s="21" t="s">
        <v>22</v>
      </c>
      <c r="K30" s="21" t="s">
        <v>22</v>
      </c>
      <c r="L30" s="21" t="s">
        <v>22</v>
      </c>
      <c r="M30" s="21" t="s">
        <v>22</v>
      </c>
      <c r="N30" s="21" t="s">
        <v>22</v>
      </c>
      <c r="O30" s="21" t="s">
        <v>22</v>
      </c>
      <c r="P30" s="21" t="s">
        <v>22</v>
      </c>
      <c r="Q30" s="21" t="s">
        <v>22</v>
      </c>
      <c r="R30" s="21" t="s">
        <v>22</v>
      </c>
      <c r="S30" s="21" t="s">
        <v>22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45">
        <v>0.6694444444444444</v>
      </c>
      <c r="AA30" s="20">
        <f t="shared" si="2"/>
        <v>0</v>
      </c>
      <c r="AB30" s="45">
        <f t="shared" si="8"/>
        <v>0.008333333333333304</v>
      </c>
      <c r="AC30" s="75">
        <f t="shared" si="10"/>
        <v>0.07013888888888886</v>
      </c>
      <c r="AD30" s="45">
        <v>0.6777777777777777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45">
        <f t="shared" si="3"/>
        <v>0</v>
      </c>
      <c r="AQ30" s="75">
        <f t="shared" si="4"/>
        <v>23.322222222222223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>
        <f t="shared" si="9"/>
        <v>0</v>
      </c>
      <c r="BF30" s="45">
        <f t="shared" si="5"/>
        <v>0</v>
      </c>
      <c r="BG30" s="75">
        <f t="shared" si="6"/>
        <v>0</v>
      </c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>
        <f t="shared" si="7"/>
        <v>0</v>
      </c>
      <c r="CW30" s="21"/>
      <c r="CX30" s="75">
        <f>CW30-BH30</f>
        <v>0</v>
      </c>
      <c r="CY30" s="20">
        <f>AA30+BE30+CV30</f>
        <v>0</v>
      </c>
      <c r="CZ30" s="45">
        <f>AB30+AP30+BF30</f>
        <v>0.008333333333333304</v>
      </c>
      <c r="DA30" s="75">
        <f>H30+AC30+AQ30+BG30+CX30</f>
        <v>23.408333333333335</v>
      </c>
      <c r="DB30" s="69" t="s">
        <v>103</v>
      </c>
      <c r="DC30" s="21"/>
      <c r="DD30" s="21"/>
      <c r="DE30" s="79" t="s">
        <v>139</v>
      </c>
    </row>
    <row r="31" spans="1:109" s="79" customFormat="1" ht="15">
      <c r="A31" s="17">
        <v>228</v>
      </c>
      <c r="B31" s="21" t="s">
        <v>98</v>
      </c>
      <c r="C31" s="45" t="s">
        <v>120</v>
      </c>
      <c r="D31" s="45" t="s">
        <v>119</v>
      </c>
      <c r="E31" s="45">
        <v>0.5833333333333334</v>
      </c>
      <c r="F31" s="21" t="s">
        <v>22</v>
      </c>
      <c r="G31" s="21" t="s">
        <v>22</v>
      </c>
      <c r="H31" s="75">
        <f t="shared" si="1"/>
        <v>0.01736111111111105</v>
      </c>
      <c r="I31" s="45">
        <v>0.6006944444444444</v>
      </c>
      <c r="J31" s="21" t="s">
        <v>22</v>
      </c>
      <c r="K31" s="21" t="s">
        <v>22</v>
      </c>
      <c r="L31" s="21" t="s">
        <v>22</v>
      </c>
      <c r="M31" s="21" t="s">
        <v>22</v>
      </c>
      <c r="N31" s="21" t="s">
        <v>22</v>
      </c>
      <c r="O31" s="21" t="s">
        <v>22</v>
      </c>
      <c r="P31" s="21" t="s">
        <v>22</v>
      </c>
      <c r="Q31" s="21" t="s">
        <v>22</v>
      </c>
      <c r="R31" s="21" t="s">
        <v>22</v>
      </c>
      <c r="S31" s="21" t="s">
        <v>22</v>
      </c>
      <c r="T31" s="20">
        <v>0</v>
      </c>
      <c r="U31" s="20">
        <v>1</v>
      </c>
      <c r="V31" s="20">
        <v>1</v>
      </c>
      <c r="W31" s="20">
        <v>1</v>
      </c>
      <c r="X31" s="20">
        <v>0</v>
      </c>
      <c r="Y31" s="20">
        <v>4</v>
      </c>
      <c r="Z31" s="45">
        <v>0.6951388888888889</v>
      </c>
      <c r="AA31" s="20">
        <f t="shared" si="2"/>
        <v>7</v>
      </c>
      <c r="AB31" s="45">
        <f t="shared" si="8"/>
        <v>0.009722222222222299</v>
      </c>
      <c r="AC31" s="75">
        <f t="shared" si="10"/>
        <v>0.09444444444444444</v>
      </c>
      <c r="AD31" s="45">
        <v>0.7048611111111112</v>
      </c>
      <c r="AE31" s="20" t="s">
        <v>22</v>
      </c>
      <c r="AF31" s="20" t="s">
        <v>22</v>
      </c>
      <c r="AG31" s="20" t="s">
        <v>22</v>
      </c>
      <c r="AH31" s="20" t="s">
        <v>22</v>
      </c>
      <c r="AI31" s="20" t="s">
        <v>22</v>
      </c>
      <c r="AJ31" s="20" t="s">
        <v>22</v>
      </c>
      <c r="AK31" s="20" t="s">
        <v>22</v>
      </c>
      <c r="AL31" s="20" t="s">
        <v>22</v>
      </c>
      <c r="AM31" s="20" t="s">
        <v>52</v>
      </c>
      <c r="AN31" s="20" t="s">
        <v>52</v>
      </c>
      <c r="AO31" s="20" t="s">
        <v>52</v>
      </c>
      <c r="AP31" s="20" t="s">
        <v>52</v>
      </c>
      <c r="AQ31" s="20" t="e">
        <f t="shared" si="4"/>
        <v>#VALUE!</v>
      </c>
      <c r="AR31" s="20" t="s">
        <v>52</v>
      </c>
      <c r="AS31" s="20" t="s">
        <v>52</v>
      </c>
      <c r="AT31" s="20" t="s">
        <v>52</v>
      </c>
      <c r="AU31" s="20" t="s">
        <v>52</v>
      </c>
      <c r="AV31" s="20" t="s">
        <v>52</v>
      </c>
      <c r="AW31" s="20" t="s">
        <v>52</v>
      </c>
      <c r="AX31" s="20" t="s">
        <v>52</v>
      </c>
      <c r="AY31" s="20" t="s">
        <v>52</v>
      </c>
      <c r="AZ31" s="20" t="s">
        <v>52</v>
      </c>
      <c r="BA31" s="20" t="s">
        <v>52</v>
      </c>
      <c r="BB31" s="20" t="s">
        <v>52</v>
      </c>
      <c r="BC31" s="20"/>
      <c r="BD31" s="20" t="s">
        <v>52</v>
      </c>
      <c r="BE31" s="20">
        <f t="shared" si="9"/>
        <v>0</v>
      </c>
      <c r="BF31" s="20" t="s">
        <v>52</v>
      </c>
      <c r="BG31" s="20" t="s">
        <v>52</v>
      </c>
      <c r="BH31" s="20" t="s">
        <v>52</v>
      </c>
      <c r="BI31" s="20" t="s">
        <v>52</v>
      </c>
      <c r="BJ31" s="21">
        <v>0</v>
      </c>
      <c r="BK31" s="21">
        <v>0</v>
      </c>
      <c r="BL31" s="21">
        <v>0</v>
      </c>
      <c r="BM31" s="21">
        <v>2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f t="shared" si="7"/>
        <v>2</v>
      </c>
      <c r="CW31" s="73">
        <v>0.15208333333333332</v>
      </c>
      <c r="CX31" s="75"/>
      <c r="CY31" s="20">
        <f>AA31+BE31+CV31</f>
        <v>9</v>
      </c>
      <c r="CZ31" s="45"/>
      <c r="DA31" s="75"/>
      <c r="DB31" s="69" t="s">
        <v>103</v>
      </c>
      <c r="DC31" s="21"/>
      <c r="DD31" s="21"/>
      <c r="DE31" s="79" t="s">
        <v>138</v>
      </c>
    </row>
  </sheetData>
  <sheetProtection/>
  <mergeCells count="107">
    <mergeCell ref="CY2:CY4"/>
    <mergeCell ref="J2:J3"/>
    <mergeCell ref="K2:K3"/>
    <mergeCell ref="L2:L3"/>
    <mergeCell ref="M2:M3"/>
    <mergeCell ref="T2:T3"/>
    <mergeCell ref="U2:U3"/>
    <mergeCell ref="A2:A4"/>
    <mergeCell ref="B2:B4"/>
    <mergeCell ref="F2:F3"/>
    <mergeCell ref="G2:G3"/>
    <mergeCell ref="N2:N3"/>
    <mergeCell ref="O2:O3"/>
    <mergeCell ref="P2:P3"/>
    <mergeCell ref="Q2:Q3"/>
    <mergeCell ref="R2:R3"/>
    <mergeCell ref="S2:S3"/>
    <mergeCell ref="V2:V3"/>
    <mergeCell ref="W2:W3"/>
    <mergeCell ref="X2:X3"/>
    <mergeCell ref="Y2:Y3"/>
    <mergeCell ref="AE2:AE3"/>
    <mergeCell ref="AF2:AF3"/>
    <mergeCell ref="AC2:AC4"/>
    <mergeCell ref="AB2:AB4"/>
    <mergeCell ref="AA2:AA4"/>
    <mergeCell ref="AG2:AG3"/>
    <mergeCell ref="AH2:AH3"/>
    <mergeCell ref="AI2:AI3"/>
    <mergeCell ref="AJ2:AJ3"/>
    <mergeCell ref="AK2:AK3"/>
    <mergeCell ref="AL2:AL3"/>
    <mergeCell ref="AM2:AM3"/>
    <mergeCell ref="AN2:AN3"/>
    <mergeCell ref="AS2:AS3"/>
    <mergeCell ref="AT2:AT3"/>
    <mergeCell ref="AP2:AP4"/>
    <mergeCell ref="AQ2:AQ4"/>
    <mergeCell ref="BV2:BV3"/>
    <mergeCell ref="AU2:AU3"/>
    <mergeCell ref="AV2:AV3"/>
    <mergeCell ref="AW2:AW3"/>
    <mergeCell ref="AX2:AX3"/>
    <mergeCell ref="AY2:AY3"/>
    <mergeCell ref="AZ2:AZ3"/>
    <mergeCell ref="BE2:BE4"/>
    <mergeCell ref="BF2:BF4"/>
    <mergeCell ref="BG2:BG4"/>
    <mergeCell ref="BW2:BW3"/>
    <mergeCell ref="BA2:BA3"/>
    <mergeCell ref="BB2:BB3"/>
    <mergeCell ref="BH1:BI1"/>
    <mergeCell ref="BJ1:CU1"/>
    <mergeCell ref="BO2:BO3"/>
    <mergeCell ref="BP2:BP3"/>
    <mergeCell ref="BQ2:BQ3"/>
    <mergeCell ref="BR2:BR3"/>
    <mergeCell ref="BU2:BU3"/>
    <mergeCell ref="CO2:CO3"/>
    <mergeCell ref="DB1:DD1"/>
    <mergeCell ref="BI2:BI3"/>
    <mergeCell ref="BJ2:BJ3"/>
    <mergeCell ref="BK2:BK3"/>
    <mergeCell ref="BL2:BL3"/>
    <mergeCell ref="BM2:BM3"/>
    <mergeCell ref="BN2:BN3"/>
    <mergeCell ref="BS2:BS3"/>
    <mergeCell ref="BT2:BT3"/>
    <mergeCell ref="CG2:CG3"/>
    <mergeCell ref="CH2:CH3"/>
    <mergeCell ref="CI2:CI3"/>
    <mergeCell ref="CJ2:CJ3"/>
    <mergeCell ref="BX2:BX3"/>
    <mergeCell ref="BY2:BY3"/>
    <mergeCell ref="BZ2:BZ3"/>
    <mergeCell ref="CA2:CA3"/>
    <mergeCell ref="CB2:CB3"/>
    <mergeCell ref="DB2:DB3"/>
    <mergeCell ref="DC2:DC3"/>
    <mergeCell ref="DD2:DD3"/>
    <mergeCell ref="CR2:CR3"/>
    <mergeCell ref="CS2:CS3"/>
    <mergeCell ref="CT2:CT3"/>
    <mergeCell ref="CU2:CU3"/>
    <mergeCell ref="CW2:CW3"/>
    <mergeCell ref="CZ2:CZ4"/>
    <mergeCell ref="DA2:DA4"/>
    <mergeCell ref="CQ2:CQ3"/>
    <mergeCell ref="CK2:CK3"/>
    <mergeCell ref="CL2:CL3"/>
    <mergeCell ref="CM2:CM3"/>
    <mergeCell ref="CN2:CN3"/>
    <mergeCell ref="CC2:CC3"/>
    <mergeCell ref="CD2:CD3"/>
    <mergeCell ref="CP2:CP3"/>
    <mergeCell ref="CE2:CE3"/>
    <mergeCell ref="CF2:CF3"/>
    <mergeCell ref="CV2:CV3"/>
    <mergeCell ref="H2:H4"/>
    <mergeCell ref="CX2:CX4"/>
    <mergeCell ref="A1:B1"/>
    <mergeCell ref="F1:G1"/>
    <mergeCell ref="I1:Z1"/>
    <mergeCell ref="AD1:AO1"/>
    <mergeCell ref="AR1:BD1"/>
    <mergeCell ref="C1:D4"/>
    <mergeCell ref="E1:E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"/>
  <sheetViews>
    <sheetView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:IV7"/>
    </sheetView>
  </sheetViews>
  <sheetFormatPr defaultColWidth="9.140625" defaultRowHeight="15"/>
  <cols>
    <col min="1" max="1" width="4.00390625" style="0" bestFit="1" customWidth="1"/>
    <col min="2" max="2" width="11.421875" style="0" bestFit="1" customWidth="1"/>
    <col min="3" max="4" width="3.8515625" style="0" customWidth="1"/>
    <col min="5" max="5" width="8.421875" style="0" bestFit="1" customWidth="1"/>
    <col min="6" max="8" width="2.00390625" style="0" bestFit="1" customWidth="1"/>
    <col min="9" max="9" width="8.8515625" style="0" customWidth="1"/>
    <col min="10" max="10" width="6.8515625" style="0" bestFit="1" customWidth="1"/>
    <col min="11" max="26" width="4.00390625" style="0" bestFit="1" customWidth="1"/>
    <col min="27" max="27" width="7.28125" style="0" bestFit="1" customWidth="1"/>
    <col min="28" max="30" width="3.00390625" style="0" bestFit="1" customWidth="1"/>
    <col min="31" max="32" width="4.00390625" style="0" bestFit="1" customWidth="1"/>
    <col min="33" max="33" width="7.8515625" style="0" bestFit="1" customWidth="1"/>
    <col min="34" max="34" width="7.8515625" style="0" customWidth="1"/>
    <col min="35" max="35" width="5.421875" style="0" bestFit="1" customWidth="1"/>
    <col min="36" max="36" width="5.421875" style="0" customWidth="1"/>
    <col min="37" max="46" width="3.00390625" style="0" bestFit="1" customWidth="1"/>
    <col min="47" max="47" width="6.8515625" style="0" customWidth="1"/>
    <col min="48" max="48" width="7.8515625" style="0" bestFit="1" customWidth="1"/>
    <col min="49" max="49" width="11.57421875" style="0" bestFit="1" customWidth="1"/>
    <col min="50" max="50" width="7.28125" style="0" customWidth="1"/>
    <col min="51" max="51" width="6.8515625" style="0" bestFit="1" customWidth="1"/>
    <col min="52" max="52" width="6.8515625" style="0" customWidth="1"/>
    <col min="53" max="61" width="4.00390625" style="0" bestFit="1" customWidth="1"/>
    <col min="62" max="63" width="3.00390625" style="0" bestFit="1" customWidth="1"/>
    <col min="64" max="64" width="4.00390625" style="0" bestFit="1" customWidth="1"/>
    <col min="65" max="66" width="3.00390625" style="0" bestFit="1" customWidth="1"/>
    <col min="67" max="68" width="4.00390625" style="0" bestFit="1" customWidth="1"/>
    <col min="69" max="72" width="3.00390625" style="0" bestFit="1" customWidth="1"/>
    <col min="73" max="74" width="4.00390625" style="0" bestFit="1" customWidth="1"/>
    <col min="75" max="75" width="3.00390625" style="0" bestFit="1" customWidth="1"/>
    <col min="76" max="76" width="7.28125" style="0" bestFit="1" customWidth="1"/>
    <col min="77" max="77" width="8.57421875" style="0" bestFit="1" customWidth="1"/>
    <col min="78" max="78" width="8.57421875" style="0" customWidth="1"/>
    <col min="79" max="79" width="10.00390625" style="0" customWidth="1"/>
    <col min="80" max="80" width="7.57421875" style="0" bestFit="1" customWidth="1"/>
    <col min="81" max="81" width="4.7109375" style="0" bestFit="1" customWidth="1"/>
    <col min="82" max="82" width="4.57421875" style="0" bestFit="1" customWidth="1"/>
    <col min="84" max="84" width="8.57421875" style="0" customWidth="1"/>
  </cols>
  <sheetData>
    <row r="1" spans="1:84" s="7" customFormat="1" ht="31.5" customHeight="1">
      <c r="A1" s="139" t="s">
        <v>106</v>
      </c>
      <c r="B1" s="140"/>
      <c r="C1" s="108" t="s">
        <v>118</v>
      </c>
      <c r="D1" s="109"/>
      <c r="E1" s="141" t="s">
        <v>18</v>
      </c>
      <c r="F1" s="105" t="s">
        <v>13</v>
      </c>
      <c r="G1" s="105"/>
      <c r="H1" s="105"/>
      <c r="I1" s="31"/>
      <c r="J1" s="107" t="s">
        <v>49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6"/>
      <c r="AB1" s="107" t="s">
        <v>135</v>
      </c>
      <c r="AC1" s="107"/>
      <c r="AD1" s="107"/>
      <c r="AE1" s="107"/>
      <c r="AF1" s="107"/>
      <c r="AG1" s="107"/>
      <c r="AH1" s="77"/>
      <c r="AI1" s="121" t="s">
        <v>136</v>
      </c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3"/>
      <c r="BA1" s="77" t="s">
        <v>96</v>
      </c>
      <c r="BB1" s="107" t="s">
        <v>49</v>
      </c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6"/>
      <c r="BZ1" s="31"/>
      <c r="CA1" s="6"/>
      <c r="CB1" s="107" t="s">
        <v>37</v>
      </c>
      <c r="CC1" s="107"/>
      <c r="CD1" s="107"/>
      <c r="CF1" s="31"/>
    </row>
    <row r="2" spans="1:84" s="7" customFormat="1" ht="15" customHeight="1">
      <c r="A2" s="105" t="s">
        <v>16</v>
      </c>
      <c r="B2" s="106" t="s">
        <v>17</v>
      </c>
      <c r="C2" s="110"/>
      <c r="D2" s="111"/>
      <c r="E2" s="141"/>
      <c r="F2" s="107">
        <v>1</v>
      </c>
      <c r="G2" s="107">
        <v>2</v>
      </c>
      <c r="H2" s="107">
        <v>3</v>
      </c>
      <c r="I2" s="99" t="s">
        <v>123</v>
      </c>
      <c r="J2" s="6" t="s">
        <v>18</v>
      </c>
      <c r="K2" s="107">
        <v>101</v>
      </c>
      <c r="L2" s="107">
        <v>102</v>
      </c>
      <c r="M2" s="107">
        <v>103</v>
      </c>
      <c r="N2" s="107">
        <v>104</v>
      </c>
      <c r="O2" s="107">
        <v>105</v>
      </c>
      <c r="P2" s="107">
        <v>106</v>
      </c>
      <c r="Q2" s="107">
        <v>107</v>
      </c>
      <c r="R2" s="107">
        <v>108</v>
      </c>
      <c r="S2" s="107">
        <v>109</v>
      </c>
      <c r="T2" s="107">
        <v>110</v>
      </c>
      <c r="U2" s="107">
        <v>111</v>
      </c>
      <c r="V2" s="107">
        <v>112</v>
      </c>
      <c r="W2" s="107">
        <v>113</v>
      </c>
      <c r="X2" s="107">
        <v>114</v>
      </c>
      <c r="Y2" s="107">
        <v>115</v>
      </c>
      <c r="Z2" s="107">
        <v>116</v>
      </c>
      <c r="AA2" s="117" t="s">
        <v>39</v>
      </c>
      <c r="AB2" s="107">
        <v>22</v>
      </c>
      <c r="AC2" s="107">
        <v>31</v>
      </c>
      <c r="AD2" s="107">
        <v>32</v>
      </c>
      <c r="AE2" s="107">
        <v>310</v>
      </c>
      <c r="AF2" s="107">
        <v>306</v>
      </c>
      <c r="AG2" s="6" t="s">
        <v>34</v>
      </c>
      <c r="AH2" s="99" t="s">
        <v>123</v>
      </c>
      <c r="AI2" s="6" t="s">
        <v>34</v>
      </c>
      <c r="AJ2" s="142" t="s">
        <v>117</v>
      </c>
      <c r="AK2" s="78">
        <v>81</v>
      </c>
      <c r="AL2" s="78">
        <v>82</v>
      </c>
      <c r="AM2" s="78">
        <v>83</v>
      </c>
      <c r="AN2" s="78">
        <v>84</v>
      </c>
      <c r="AO2" s="78">
        <v>85</v>
      </c>
      <c r="AP2" s="78">
        <v>86</v>
      </c>
      <c r="AQ2" s="78">
        <v>87</v>
      </c>
      <c r="AR2" s="78">
        <v>88</v>
      </c>
      <c r="AS2" s="78">
        <v>89</v>
      </c>
      <c r="AT2" s="78">
        <v>90</v>
      </c>
      <c r="AU2" s="125" t="s">
        <v>134</v>
      </c>
      <c r="AV2" s="6" t="s">
        <v>34</v>
      </c>
      <c r="AW2" s="117" t="s">
        <v>39</v>
      </c>
      <c r="AX2" s="99" t="s">
        <v>123</v>
      </c>
      <c r="AY2" s="27" t="s">
        <v>34</v>
      </c>
      <c r="AZ2" s="142" t="s">
        <v>117</v>
      </c>
      <c r="BA2" s="107">
        <v>301</v>
      </c>
      <c r="BB2" s="107">
        <v>309</v>
      </c>
      <c r="BC2" s="107">
        <v>307</v>
      </c>
      <c r="BD2" s="107">
        <v>305</v>
      </c>
      <c r="BE2" s="107">
        <v>302</v>
      </c>
      <c r="BF2" s="107">
        <v>304</v>
      </c>
      <c r="BG2" s="107">
        <v>311</v>
      </c>
      <c r="BH2" s="107">
        <v>303</v>
      </c>
      <c r="BI2" s="107">
        <v>308</v>
      </c>
      <c r="BJ2" s="107">
        <v>69</v>
      </c>
      <c r="BK2" s="107">
        <v>71</v>
      </c>
      <c r="BL2" s="107">
        <v>203</v>
      </c>
      <c r="BM2" s="107">
        <v>63</v>
      </c>
      <c r="BN2" s="107">
        <v>68</v>
      </c>
      <c r="BO2" s="107">
        <v>204</v>
      </c>
      <c r="BP2" s="107">
        <v>201</v>
      </c>
      <c r="BQ2" s="107">
        <v>67</v>
      </c>
      <c r="BR2" s="107">
        <v>62</v>
      </c>
      <c r="BS2" s="107">
        <v>66</v>
      </c>
      <c r="BT2" s="107">
        <v>61</v>
      </c>
      <c r="BU2" s="107">
        <v>206</v>
      </c>
      <c r="BV2" s="107">
        <v>205</v>
      </c>
      <c r="BW2" s="107">
        <v>64</v>
      </c>
      <c r="BX2" s="117" t="s">
        <v>39</v>
      </c>
      <c r="BY2" s="107" t="s">
        <v>40</v>
      </c>
      <c r="BZ2" s="99" t="s">
        <v>123</v>
      </c>
      <c r="CA2" s="117" t="s">
        <v>48</v>
      </c>
      <c r="CB2" s="107" t="s">
        <v>97</v>
      </c>
      <c r="CC2" s="107" t="s">
        <v>43</v>
      </c>
      <c r="CD2" s="107" t="s">
        <v>44</v>
      </c>
      <c r="CE2" s="142" t="s">
        <v>117</v>
      </c>
      <c r="CF2" s="99" t="s">
        <v>124</v>
      </c>
    </row>
    <row r="3" spans="1:84" s="7" customFormat="1" ht="15" customHeight="1">
      <c r="A3" s="105"/>
      <c r="B3" s="106"/>
      <c r="C3" s="110"/>
      <c r="D3" s="111"/>
      <c r="E3" s="141"/>
      <c r="F3" s="107"/>
      <c r="G3" s="107"/>
      <c r="H3" s="107"/>
      <c r="I3" s="100"/>
      <c r="J3" s="6" t="s">
        <v>19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18"/>
      <c r="AB3" s="107"/>
      <c r="AC3" s="107"/>
      <c r="AD3" s="107"/>
      <c r="AE3" s="107"/>
      <c r="AF3" s="107"/>
      <c r="AG3" s="6" t="s">
        <v>20</v>
      </c>
      <c r="AH3" s="100"/>
      <c r="AI3" s="6" t="s">
        <v>19</v>
      </c>
      <c r="AJ3" s="143"/>
      <c r="AK3" s="78" t="s">
        <v>22</v>
      </c>
      <c r="AL3" s="78" t="s">
        <v>22</v>
      </c>
      <c r="AM3" s="78" t="s">
        <v>22</v>
      </c>
      <c r="AN3" s="78" t="s">
        <v>22</v>
      </c>
      <c r="AO3" s="78" t="s">
        <v>22</v>
      </c>
      <c r="AP3" s="78">
        <v>1</v>
      </c>
      <c r="AQ3" s="78">
        <v>1</v>
      </c>
      <c r="AR3" s="78">
        <v>1</v>
      </c>
      <c r="AS3" s="78">
        <v>1</v>
      </c>
      <c r="AT3" s="78">
        <v>1</v>
      </c>
      <c r="AU3" s="126"/>
      <c r="AV3" s="6" t="s">
        <v>20</v>
      </c>
      <c r="AW3" s="118"/>
      <c r="AX3" s="100"/>
      <c r="AY3" s="27" t="s">
        <v>19</v>
      </c>
      <c r="AZ3" s="143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18"/>
      <c r="BY3" s="107"/>
      <c r="BZ3" s="100"/>
      <c r="CA3" s="118"/>
      <c r="CB3" s="107"/>
      <c r="CC3" s="107"/>
      <c r="CD3" s="107"/>
      <c r="CE3" s="143"/>
      <c r="CF3" s="100"/>
    </row>
    <row r="4" spans="1:84" s="7" customFormat="1" ht="15" customHeight="1">
      <c r="A4" s="105"/>
      <c r="B4" s="106"/>
      <c r="C4" s="112"/>
      <c r="D4" s="113"/>
      <c r="E4" s="141"/>
      <c r="F4" s="6" t="s">
        <v>22</v>
      </c>
      <c r="G4" s="6" t="s">
        <v>22</v>
      </c>
      <c r="H4" s="6" t="s">
        <v>22</v>
      </c>
      <c r="I4" s="101"/>
      <c r="J4" s="6" t="s">
        <v>23</v>
      </c>
      <c r="K4" s="6" t="s">
        <v>22</v>
      </c>
      <c r="L4" s="6" t="s">
        <v>22</v>
      </c>
      <c r="M4" s="6" t="s">
        <v>22</v>
      </c>
      <c r="N4" s="6" t="s">
        <v>22</v>
      </c>
      <c r="O4" s="6" t="s">
        <v>22</v>
      </c>
      <c r="P4" s="6" t="s">
        <v>22</v>
      </c>
      <c r="Q4" s="6" t="s">
        <v>22</v>
      </c>
      <c r="R4" s="6" t="s">
        <v>22</v>
      </c>
      <c r="S4" s="6" t="s">
        <v>22</v>
      </c>
      <c r="T4" s="6" t="s">
        <v>22</v>
      </c>
      <c r="U4" s="6">
        <v>2</v>
      </c>
      <c r="V4" s="6">
        <v>1</v>
      </c>
      <c r="W4" s="6">
        <v>1</v>
      </c>
      <c r="X4" s="6">
        <v>1</v>
      </c>
      <c r="Y4" s="6">
        <v>2</v>
      </c>
      <c r="Z4" s="6">
        <v>3</v>
      </c>
      <c r="AA4" s="119"/>
      <c r="AB4" s="6" t="s">
        <v>22</v>
      </c>
      <c r="AC4" s="6" t="s">
        <v>22</v>
      </c>
      <c r="AD4" s="6" t="s">
        <v>22</v>
      </c>
      <c r="AE4" s="6" t="s">
        <v>22</v>
      </c>
      <c r="AF4" s="6" t="s">
        <v>22</v>
      </c>
      <c r="AG4" s="6"/>
      <c r="AH4" s="101"/>
      <c r="AI4" s="6"/>
      <c r="AJ4" s="144"/>
      <c r="AK4" s="6"/>
      <c r="AL4" s="6"/>
      <c r="AM4" s="6"/>
      <c r="AN4" s="6"/>
      <c r="AO4" s="6"/>
      <c r="AP4" s="6"/>
      <c r="AQ4" s="6"/>
      <c r="AR4" s="6"/>
      <c r="AS4" s="6"/>
      <c r="AT4" s="6"/>
      <c r="AU4" s="127"/>
      <c r="AV4" s="6" t="s">
        <v>23</v>
      </c>
      <c r="AW4" s="119"/>
      <c r="AX4" s="101"/>
      <c r="AY4" s="27" t="s">
        <v>23</v>
      </c>
      <c r="AZ4" s="144"/>
      <c r="BA4" s="6" t="s">
        <v>22</v>
      </c>
      <c r="BB4" s="6">
        <v>2</v>
      </c>
      <c r="BC4" s="6">
        <v>2</v>
      </c>
      <c r="BD4" s="6">
        <v>2</v>
      </c>
      <c r="BE4" s="6">
        <v>3</v>
      </c>
      <c r="BF4" s="6">
        <v>3</v>
      </c>
      <c r="BG4" s="6">
        <v>3</v>
      </c>
      <c r="BH4" s="6">
        <v>4</v>
      </c>
      <c r="BI4" s="6">
        <v>4</v>
      </c>
      <c r="BJ4" s="6">
        <v>4</v>
      </c>
      <c r="BK4" s="6">
        <v>4</v>
      </c>
      <c r="BL4" s="6">
        <v>6</v>
      </c>
      <c r="BM4" s="6">
        <v>7</v>
      </c>
      <c r="BN4" s="6">
        <v>7</v>
      </c>
      <c r="BO4" s="6">
        <v>7</v>
      </c>
      <c r="BP4" s="6">
        <v>7</v>
      </c>
      <c r="BQ4" s="6">
        <v>8</v>
      </c>
      <c r="BR4" s="6">
        <v>8</v>
      </c>
      <c r="BS4" s="6">
        <v>9</v>
      </c>
      <c r="BT4" s="6">
        <v>9</v>
      </c>
      <c r="BU4" s="6">
        <v>10</v>
      </c>
      <c r="BV4" s="6">
        <v>12</v>
      </c>
      <c r="BW4" s="6">
        <v>14</v>
      </c>
      <c r="BX4" s="119"/>
      <c r="BY4" s="6"/>
      <c r="BZ4" s="101"/>
      <c r="CA4" s="119"/>
      <c r="CB4" s="6"/>
      <c r="CC4" s="6"/>
      <c r="CD4" s="6"/>
      <c r="CE4" s="144"/>
      <c r="CF4" s="101"/>
    </row>
    <row r="5" spans="1:84" ht="30">
      <c r="A5" s="8">
        <v>301</v>
      </c>
      <c r="B5" s="12" t="s">
        <v>55</v>
      </c>
      <c r="C5" s="13" t="s">
        <v>120</v>
      </c>
      <c r="D5" s="13" t="s">
        <v>120</v>
      </c>
      <c r="E5" s="13">
        <v>0.5833333333333334</v>
      </c>
      <c r="F5" s="10" t="s">
        <v>22</v>
      </c>
      <c r="G5" s="10" t="s">
        <v>22</v>
      </c>
      <c r="H5" s="10" t="s">
        <v>22</v>
      </c>
      <c r="I5" s="52">
        <f aca="true" t="shared" si="0" ref="I5:I10">J5-E5</f>
        <v>0.011805555555555514</v>
      </c>
      <c r="J5" s="13">
        <v>0.5951388888888889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8">
        <f aca="true" t="shared" si="1" ref="AA5:AA10">SUM(U5:Z5)</f>
        <v>0</v>
      </c>
      <c r="AB5" s="4"/>
      <c r="AC5" s="4"/>
      <c r="AD5" s="4"/>
      <c r="AE5" s="4"/>
      <c r="AF5" s="4"/>
      <c r="AG5" s="13">
        <v>0.34791666666666665</v>
      </c>
      <c r="AH5" s="52">
        <f>AG5-J5</f>
        <v>-0.24722222222222223</v>
      </c>
      <c r="AI5" s="13">
        <v>0.37013888888888885</v>
      </c>
      <c r="AJ5" s="35">
        <f>AI5-AG5</f>
        <v>0.0222222222222222</v>
      </c>
      <c r="AK5" s="87" t="s">
        <v>22</v>
      </c>
      <c r="AL5" s="87" t="s">
        <v>22</v>
      </c>
      <c r="AM5" s="87" t="s">
        <v>22</v>
      </c>
      <c r="AN5" s="87" t="s">
        <v>22</v>
      </c>
      <c r="AO5" s="87" t="s">
        <v>22</v>
      </c>
      <c r="AP5" s="4">
        <v>1</v>
      </c>
      <c r="AQ5" s="4">
        <v>0</v>
      </c>
      <c r="AR5" s="4">
        <v>0</v>
      </c>
      <c r="AS5" s="4">
        <v>0</v>
      </c>
      <c r="AT5" s="4">
        <v>1</v>
      </c>
      <c r="AU5" s="29" t="s">
        <v>22</v>
      </c>
      <c r="AV5" s="13">
        <v>0.4215277777777778</v>
      </c>
      <c r="AW5" s="28">
        <f aca="true" t="shared" si="2" ref="AW5:AW10">SUM(AP5:AT5)</f>
        <v>2</v>
      </c>
      <c r="AX5" s="52">
        <f aca="true" t="shared" si="3" ref="AX5:AX10">AV5-AI5</f>
        <v>0.05138888888888893</v>
      </c>
      <c r="AY5" s="71">
        <v>0.45208333333333334</v>
      </c>
      <c r="AZ5" s="36">
        <f>AY5-AV5</f>
        <v>0.030555555555555558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28">
        <f aca="true" t="shared" si="4" ref="BX5:BX10">SUM(BB5:BW5)</f>
        <v>0</v>
      </c>
      <c r="BY5" s="4"/>
      <c r="BZ5" s="52">
        <f aca="true" t="shared" si="5" ref="BZ5:BZ10">BY5-AY5</f>
        <v>-0.45208333333333334</v>
      </c>
      <c r="CA5" s="28">
        <f aca="true" t="shared" si="6" ref="CA5:CA10">AA5+AW5+BX5</f>
        <v>2</v>
      </c>
      <c r="CB5" s="4"/>
      <c r="CC5" s="4"/>
      <c r="CD5" s="4"/>
      <c r="CE5" s="35">
        <f aca="true" t="shared" si="7" ref="CE5:CE10">AJ5+AZ5</f>
        <v>0.05277777777777776</v>
      </c>
      <c r="CF5" s="52">
        <f aca="true" t="shared" si="8" ref="CF5:CF10">I5+AX5+BZ5+AH5</f>
        <v>-0.6361111111111111</v>
      </c>
    </row>
    <row r="6" spans="1:84" ht="30">
      <c r="A6" s="8">
        <v>302</v>
      </c>
      <c r="B6" s="12" t="s">
        <v>56</v>
      </c>
      <c r="C6" s="46" t="s">
        <v>119</v>
      </c>
      <c r="D6" s="46" t="s">
        <v>119</v>
      </c>
      <c r="E6" s="13">
        <v>0.5833333333333334</v>
      </c>
      <c r="F6" s="10" t="s">
        <v>22</v>
      </c>
      <c r="G6" s="10" t="s">
        <v>22</v>
      </c>
      <c r="H6" s="10" t="s">
        <v>22</v>
      </c>
      <c r="I6" s="52">
        <f t="shared" si="0"/>
        <v>0.011805555555555514</v>
      </c>
      <c r="J6" s="13">
        <v>0.5951388888888889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8">
        <f t="shared" si="1"/>
        <v>0</v>
      </c>
      <c r="AB6" s="4"/>
      <c r="AC6" s="4"/>
      <c r="AD6" s="4"/>
      <c r="AE6" s="4"/>
      <c r="AF6" s="4"/>
      <c r="AG6" s="13">
        <v>0.3597222222222222</v>
      </c>
      <c r="AH6" s="52">
        <f>AG6-J6</f>
        <v>-0.23541666666666666</v>
      </c>
      <c r="AI6" s="13">
        <v>0.3756944444444445</v>
      </c>
      <c r="AJ6" s="35">
        <f>AI6-AG6</f>
        <v>0.015972222222222276</v>
      </c>
      <c r="AK6" s="87" t="s">
        <v>22</v>
      </c>
      <c r="AL6" s="87" t="s">
        <v>22</v>
      </c>
      <c r="AM6" s="87" t="s">
        <v>22</v>
      </c>
      <c r="AN6" s="87" t="s">
        <v>22</v>
      </c>
      <c r="AO6" s="87" t="s">
        <v>22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29" t="s">
        <v>22</v>
      </c>
      <c r="AV6" s="13">
        <v>0.4361111111111111</v>
      </c>
      <c r="AW6" s="28">
        <f t="shared" si="2"/>
        <v>5</v>
      </c>
      <c r="AX6" s="52">
        <f t="shared" si="3"/>
        <v>0.06041666666666662</v>
      </c>
      <c r="AY6" s="71">
        <v>0.4381944444444445</v>
      </c>
      <c r="AZ6" s="36">
        <f>AY6-AV6</f>
        <v>0.0020833333333333814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28">
        <f t="shared" si="4"/>
        <v>0</v>
      </c>
      <c r="BY6" s="4"/>
      <c r="BZ6" s="52">
        <f t="shared" si="5"/>
        <v>-0.4381944444444445</v>
      </c>
      <c r="CA6" s="28">
        <f t="shared" si="6"/>
        <v>5</v>
      </c>
      <c r="CB6" s="4"/>
      <c r="CC6" s="4"/>
      <c r="CD6" s="4"/>
      <c r="CE6" s="35">
        <f t="shared" si="7"/>
        <v>0.018055555555555658</v>
      </c>
      <c r="CF6" s="52">
        <f t="shared" si="8"/>
        <v>-0.601388888888889</v>
      </c>
    </row>
    <row r="7" spans="1:84" ht="15">
      <c r="A7" s="8">
        <v>303</v>
      </c>
      <c r="B7" s="12" t="s">
        <v>57</v>
      </c>
      <c r="C7" s="13" t="s">
        <v>120</v>
      </c>
      <c r="D7" s="46" t="s">
        <v>119</v>
      </c>
      <c r="E7" s="13">
        <v>0.5833333333333334</v>
      </c>
      <c r="F7" s="10" t="s">
        <v>22</v>
      </c>
      <c r="G7" s="10" t="s">
        <v>22</v>
      </c>
      <c r="H7" s="10" t="s">
        <v>22</v>
      </c>
      <c r="I7" s="52">
        <f t="shared" si="0"/>
        <v>0.012499999999999956</v>
      </c>
      <c r="J7" s="13">
        <v>0.5958333333333333</v>
      </c>
      <c r="K7" s="80" t="s">
        <v>22</v>
      </c>
      <c r="L7" s="80" t="s">
        <v>22</v>
      </c>
      <c r="M7" s="80" t="s">
        <v>22</v>
      </c>
      <c r="N7" s="80" t="s">
        <v>22</v>
      </c>
      <c r="O7" s="80" t="s">
        <v>22</v>
      </c>
      <c r="P7" s="80" t="s">
        <v>22</v>
      </c>
      <c r="Q7" s="80" t="s">
        <v>22</v>
      </c>
      <c r="R7" s="80" t="s">
        <v>22</v>
      </c>
      <c r="S7" s="80" t="s">
        <v>22</v>
      </c>
      <c r="T7" s="80" t="s">
        <v>22</v>
      </c>
      <c r="U7" s="4">
        <v>0</v>
      </c>
      <c r="V7" s="4">
        <v>1</v>
      </c>
      <c r="W7" s="4">
        <v>0</v>
      </c>
      <c r="X7" s="4">
        <v>0</v>
      </c>
      <c r="Y7" s="4">
        <v>0</v>
      </c>
      <c r="Z7" s="4">
        <v>0</v>
      </c>
      <c r="AA7" s="28">
        <f t="shared" si="1"/>
        <v>1</v>
      </c>
      <c r="AB7" s="4" t="s">
        <v>22</v>
      </c>
      <c r="AC7" s="4" t="s">
        <v>22</v>
      </c>
      <c r="AD7" s="4" t="s">
        <v>22</v>
      </c>
      <c r="AE7" s="4" t="s">
        <v>22</v>
      </c>
      <c r="AF7" s="4" t="s">
        <v>22</v>
      </c>
      <c r="AG7" s="13">
        <v>0.05555555555555555</v>
      </c>
      <c r="AH7" s="52">
        <f>AG7-0+24-J7</f>
        <v>23.459722222222222</v>
      </c>
      <c r="AI7" s="13">
        <v>0.06666666666666667</v>
      </c>
      <c r="AJ7" s="36">
        <f>AI7-AG7</f>
        <v>0.011111111111111113</v>
      </c>
      <c r="AK7" s="87" t="s">
        <v>22</v>
      </c>
      <c r="AL7" s="87" t="s">
        <v>22</v>
      </c>
      <c r="AM7" s="87" t="s">
        <v>22</v>
      </c>
      <c r="AN7" s="87" t="s">
        <v>22</v>
      </c>
      <c r="AO7" s="87" t="s">
        <v>22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71" t="s">
        <v>22</v>
      </c>
      <c r="AV7" s="13">
        <v>0.18194444444444444</v>
      </c>
      <c r="AW7" s="28">
        <f t="shared" si="2"/>
        <v>0</v>
      </c>
      <c r="AX7" s="52">
        <f t="shared" si="3"/>
        <v>0.11527777777777777</v>
      </c>
      <c r="AY7" s="71">
        <v>0.21180555555555555</v>
      </c>
      <c r="AZ7" s="36">
        <f aca="true" t="shared" si="9" ref="AZ5:AZ10">AY7-AV7</f>
        <v>0.029861111111111116</v>
      </c>
      <c r="BA7" s="4" t="s">
        <v>22</v>
      </c>
      <c r="BB7" s="4">
        <v>2</v>
      </c>
      <c r="BC7" s="4">
        <v>0</v>
      </c>
      <c r="BD7" s="4">
        <v>0</v>
      </c>
      <c r="BE7" s="4">
        <v>0</v>
      </c>
      <c r="BF7" s="4">
        <v>0</v>
      </c>
      <c r="BG7" s="4">
        <v>3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28">
        <f t="shared" si="4"/>
        <v>5</v>
      </c>
      <c r="BY7" s="13">
        <v>0.3819444444444444</v>
      </c>
      <c r="BZ7" s="52">
        <f t="shared" si="5"/>
        <v>0.17013888888888887</v>
      </c>
      <c r="CA7" s="28">
        <f t="shared" si="6"/>
        <v>6</v>
      </c>
      <c r="CB7" s="4"/>
      <c r="CC7" s="4"/>
      <c r="CD7" s="4"/>
      <c r="CE7" s="36">
        <f t="shared" si="7"/>
        <v>0.04097222222222223</v>
      </c>
      <c r="CF7" s="52">
        <f t="shared" si="8"/>
        <v>23.757638888888888</v>
      </c>
    </row>
    <row r="8" spans="1:84" ht="30">
      <c r="A8" s="8">
        <v>304</v>
      </c>
      <c r="B8" s="12" t="s">
        <v>59</v>
      </c>
      <c r="C8" s="13" t="s">
        <v>120</v>
      </c>
      <c r="D8" s="46" t="s">
        <v>119</v>
      </c>
      <c r="E8" s="13">
        <v>0.5833333333333334</v>
      </c>
      <c r="F8" s="10" t="s">
        <v>22</v>
      </c>
      <c r="G8" s="10" t="s">
        <v>22</v>
      </c>
      <c r="H8" s="10" t="s">
        <v>22</v>
      </c>
      <c r="I8" s="52">
        <f t="shared" si="0"/>
        <v>0.014583333333333282</v>
      </c>
      <c r="J8" s="13">
        <v>0.5979166666666667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8">
        <f t="shared" si="1"/>
        <v>0</v>
      </c>
      <c r="AB8" s="4"/>
      <c r="AC8" s="4"/>
      <c r="AD8" s="4"/>
      <c r="AE8" s="4"/>
      <c r="AF8" s="4"/>
      <c r="AG8" s="13">
        <v>0.33888888888888885</v>
      </c>
      <c r="AH8" s="52">
        <f>AG8-J8</f>
        <v>-0.2590277777777778</v>
      </c>
      <c r="AI8" s="13">
        <v>0.3972222222222222</v>
      </c>
      <c r="AJ8" s="35">
        <f>AI8-AG8</f>
        <v>0.05833333333333335</v>
      </c>
      <c r="AK8" s="87" t="s">
        <v>22</v>
      </c>
      <c r="AL8" s="87" t="s">
        <v>22</v>
      </c>
      <c r="AM8" s="87" t="s">
        <v>22</v>
      </c>
      <c r="AN8" s="87" t="s">
        <v>22</v>
      </c>
      <c r="AO8" s="87" t="s">
        <v>22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29" t="s">
        <v>22</v>
      </c>
      <c r="AV8" s="13">
        <v>0.4611111111111111</v>
      </c>
      <c r="AW8" s="28">
        <f t="shared" si="2"/>
        <v>0</v>
      </c>
      <c r="AX8" s="52">
        <f t="shared" si="3"/>
        <v>0.06388888888888888</v>
      </c>
      <c r="AY8" s="71">
        <v>0.46319444444444446</v>
      </c>
      <c r="AZ8" s="36">
        <f>AY8-AV8</f>
        <v>0.0020833333333333814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28">
        <f t="shared" si="4"/>
        <v>0</v>
      </c>
      <c r="BY8" s="4"/>
      <c r="BZ8" s="52">
        <f t="shared" si="5"/>
        <v>-0.46319444444444446</v>
      </c>
      <c r="CA8" s="28">
        <f t="shared" si="6"/>
        <v>0</v>
      </c>
      <c r="CB8" s="4"/>
      <c r="CC8" s="4"/>
      <c r="CD8" s="4"/>
      <c r="CE8" s="35">
        <f t="shared" si="7"/>
        <v>0.06041666666666673</v>
      </c>
      <c r="CF8" s="52">
        <f t="shared" si="8"/>
        <v>-0.64375</v>
      </c>
    </row>
    <row r="9" spans="1:85" ht="15">
      <c r="A9" s="8">
        <v>305</v>
      </c>
      <c r="B9" s="12" t="s">
        <v>58</v>
      </c>
      <c r="C9" s="13" t="s">
        <v>120</v>
      </c>
      <c r="D9" s="13" t="s">
        <v>120</v>
      </c>
      <c r="E9" s="13">
        <v>0.5833333333333334</v>
      </c>
      <c r="F9" s="10" t="s">
        <v>22</v>
      </c>
      <c r="G9" s="10" t="s">
        <v>22</v>
      </c>
      <c r="H9" s="10" t="s">
        <v>22</v>
      </c>
      <c r="I9" s="52">
        <f t="shared" si="0"/>
        <v>0.01041666666666663</v>
      </c>
      <c r="J9" s="13">
        <v>0.59375</v>
      </c>
      <c r="K9" s="76" t="s">
        <v>22</v>
      </c>
      <c r="L9" s="76" t="s">
        <v>22</v>
      </c>
      <c r="M9" s="76" t="s">
        <v>22</v>
      </c>
      <c r="N9" s="76" t="s">
        <v>22</v>
      </c>
      <c r="O9" s="76" t="s">
        <v>22</v>
      </c>
      <c r="P9" s="76" t="s">
        <v>22</v>
      </c>
      <c r="Q9" s="76" t="s">
        <v>22</v>
      </c>
      <c r="R9" s="76" t="s">
        <v>22</v>
      </c>
      <c r="S9" s="76" t="s">
        <v>22</v>
      </c>
      <c r="T9" s="76" t="s">
        <v>22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28">
        <f t="shared" si="1"/>
        <v>1</v>
      </c>
      <c r="AB9" s="76" t="s">
        <v>22</v>
      </c>
      <c r="AC9" s="76" t="s">
        <v>22</v>
      </c>
      <c r="AD9" s="76" t="s">
        <v>22</v>
      </c>
      <c r="AE9" s="76" t="s">
        <v>22</v>
      </c>
      <c r="AF9" s="76" t="s">
        <v>22</v>
      </c>
      <c r="AG9" s="13">
        <v>0.035416666666666666</v>
      </c>
      <c r="AH9" s="52">
        <f>AG9-0+24-J9</f>
        <v>23.441666666666666</v>
      </c>
      <c r="AI9" s="13">
        <v>0.06319444444444444</v>
      </c>
      <c r="AJ9" s="36">
        <f>AI9-0+24-AG9</f>
        <v>24.02777777777778</v>
      </c>
      <c r="AK9" s="87" t="s">
        <v>22</v>
      </c>
      <c r="AL9" s="87" t="s">
        <v>22</v>
      </c>
      <c r="AM9" s="87" t="s">
        <v>22</v>
      </c>
      <c r="AN9" s="87" t="s">
        <v>22</v>
      </c>
      <c r="AO9" s="16" t="s">
        <v>54</v>
      </c>
      <c r="AP9" s="4">
        <v>0</v>
      </c>
      <c r="AQ9" s="4">
        <v>1</v>
      </c>
      <c r="AR9" s="4">
        <v>1</v>
      </c>
      <c r="AS9" s="4">
        <v>1</v>
      </c>
      <c r="AT9" s="4">
        <v>1</v>
      </c>
      <c r="AU9" s="29" t="s">
        <v>22</v>
      </c>
      <c r="AV9" s="13">
        <v>0.10972222222222222</v>
      </c>
      <c r="AW9" s="28">
        <f t="shared" si="2"/>
        <v>4</v>
      </c>
      <c r="AX9" s="52">
        <f t="shared" si="3"/>
        <v>0.04652777777777778</v>
      </c>
      <c r="AY9" s="71">
        <v>0.1125</v>
      </c>
      <c r="AZ9" s="36">
        <f t="shared" si="9"/>
        <v>0.002777777777777782</v>
      </c>
      <c r="BA9" s="4" t="s">
        <v>22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3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28">
        <f t="shared" si="4"/>
        <v>11</v>
      </c>
      <c r="BY9" s="13">
        <v>0.16527777777777777</v>
      </c>
      <c r="BZ9" s="52">
        <f t="shared" si="5"/>
        <v>0.05277777777777777</v>
      </c>
      <c r="CA9" s="28">
        <f t="shared" si="6"/>
        <v>16</v>
      </c>
      <c r="CB9" s="4"/>
      <c r="CC9" s="4"/>
      <c r="CD9" s="4"/>
      <c r="CE9" s="36">
        <f t="shared" si="7"/>
        <v>24.030555555555555</v>
      </c>
      <c r="CF9" s="52">
        <f t="shared" si="8"/>
        <v>23.551388888888887</v>
      </c>
      <c r="CG9" s="91" t="s">
        <v>137</v>
      </c>
    </row>
    <row r="10" spans="1:84" s="22" customFormat="1" ht="30">
      <c r="A10" s="17">
        <v>306</v>
      </c>
      <c r="B10" s="21" t="s">
        <v>76</v>
      </c>
      <c r="C10" s="45" t="s">
        <v>120</v>
      </c>
      <c r="D10" s="73" t="s">
        <v>119</v>
      </c>
      <c r="E10" s="45">
        <v>0.5833333333333334</v>
      </c>
      <c r="F10" s="21" t="s">
        <v>22</v>
      </c>
      <c r="G10" s="21" t="s">
        <v>22</v>
      </c>
      <c r="H10" s="21" t="s">
        <v>22</v>
      </c>
      <c r="I10" s="75">
        <f t="shared" si="0"/>
        <v>0.013194444444444398</v>
      </c>
      <c r="J10" s="45">
        <v>0.5965277777777778</v>
      </c>
      <c r="K10" s="21" t="s">
        <v>22</v>
      </c>
      <c r="L10" s="21" t="s">
        <v>22</v>
      </c>
      <c r="M10" s="21" t="s">
        <v>22</v>
      </c>
      <c r="N10" s="21" t="s">
        <v>22</v>
      </c>
      <c r="O10" s="21" t="s">
        <v>22</v>
      </c>
      <c r="P10" s="21" t="s">
        <v>22</v>
      </c>
      <c r="Q10" s="21" t="s">
        <v>22</v>
      </c>
      <c r="R10" s="21" t="s">
        <v>22</v>
      </c>
      <c r="S10" s="21" t="s">
        <v>22</v>
      </c>
      <c r="T10" s="21" t="s">
        <v>22</v>
      </c>
      <c r="U10" s="20">
        <v>0</v>
      </c>
      <c r="V10" s="20">
        <v>1</v>
      </c>
      <c r="W10" s="20">
        <v>0</v>
      </c>
      <c r="X10" s="20">
        <v>0</v>
      </c>
      <c r="Y10" s="20">
        <v>0</v>
      </c>
      <c r="Z10" s="20">
        <v>0</v>
      </c>
      <c r="AA10" s="20">
        <f t="shared" si="1"/>
        <v>1</v>
      </c>
      <c r="AB10" s="21" t="s">
        <v>22</v>
      </c>
      <c r="AC10" s="21" t="s">
        <v>22</v>
      </c>
      <c r="AD10" s="21" t="s">
        <v>22</v>
      </c>
      <c r="AE10" s="21" t="s">
        <v>52</v>
      </c>
      <c r="AF10" s="21" t="s">
        <v>52</v>
      </c>
      <c r="AG10" s="20"/>
      <c r="AH10" s="75">
        <f>AG10-J10</f>
        <v>-0.5965277777777778</v>
      </c>
      <c r="AI10" s="20"/>
      <c r="AJ10" s="20">
        <f>AI10-AG10</f>
        <v>0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88"/>
      <c r="AV10" s="20"/>
      <c r="AW10" s="20">
        <f t="shared" si="2"/>
        <v>0</v>
      </c>
      <c r="AX10" s="75">
        <f t="shared" si="3"/>
        <v>0</v>
      </c>
      <c r="AY10" s="88"/>
      <c r="AZ10" s="20">
        <f t="shared" si="9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>
        <f t="shared" si="4"/>
        <v>0</v>
      </c>
      <c r="BY10" s="45">
        <v>0.15763888888888888</v>
      </c>
      <c r="BZ10" s="75">
        <f t="shared" si="5"/>
        <v>0.15763888888888888</v>
      </c>
      <c r="CA10" s="20">
        <f t="shared" si="6"/>
        <v>1</v>
      </c>
      <c r="CB10" s="69" t="s">
        <v>103</v>
      </c>
      <c r="CC10" s="20"/>
      <c r="CD10" s="20"/>
      <c r="CE10" s="20">
        <f t="shared" si="7"/>
        <v>0</v>
      </c>
      <c r="CF10" s="75">
        <f t="shared" si="8"/>
        <v>-0.4256944444444445</v>
      </c>
    </row>
  </sheetData>
  <sheetProtection/>
  <mergeCells count="75">
    <mergeCell ref="CE2:CE4"/>
    <mergeCell ref="AJ2:AJ4"/>
    <mergeCell ref="AZ2:AZ4"/>
    <mergeCell ref="AI1:AZ1"/>
    <mergeCell ref="CA2:CA4"/>
    <mergeCell ref="AW2:AW4"/>
    <mergeCell ref="BX2:BX4"/>
    <mergeCell ref="CB1:CD1"/>
    <mergeCell ref="BE2:BE3"/>
    <mergeCell ref="A1:B1"/>
    <mergeCell ref="E1:E4"/>
    <mergeCell ref="F1:H1"/>
    <mergeCell ref="J1:Z1"/>
    <mergeCell ref="AB1:AG1"/>
    <mergeCell ref="A2:A4"/>
    <mergeCell ref="B2:B4"/>
    <mergeCell ref="F2:F3"/>
    <mergeCell ref="G2:G3"/>
    <mergeCell ref="H2:H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B2:AB3"/>
    <mergeCell ref="AC2:AC3"/>
    <mergeCell ref="AD2:AD3"/>
    <mergeCell ref="AE2:AE3"/>
    <mergeCell ref="AA2:AA4"/>
    <mergeCell ref="AF2:AF3"/>
    <mergeCell ref="BB1:BX1"/>
    <mergeCell ref="BA2:BA3"/>
    <mergeCell ref="BB2:BB3"/>
    <mergeCell ref="BC2:BC3"/>
    <mergeCell ref="BD2:BD3"/>
    <mergeCell ref="AU2:AU4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C1:D4"/>
    <mergeCell ref="AH2:AH4"/>
    <mergeCell ref="AX2:AX4"/>
    <mergeCell ref="BZ2:BZ4"/>
    <mergeCell ref="CF2:CF4"/>
    <mergeCell ref="I2:I4"/>
    <mergeCell ref="BY2:BY3"/>
    <mergeCell ref="CB2:CB3"/>
    <mergeCell ref="CC2:CC3"/>
    <mergeCell ref="CD2:C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O12"/>
  <sheetViews>
    <sheetView zoomScalePageLayoutView="0" workbookViewId="0" topLeftCell="A1">
      <pane xSplit="2" ySplit="5" topLeftCell="AS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N7" sqref="BN7"/>
    </sheetView>
  </sheetViews>
  <sheetFormatPr defaultColWidth="9.140625" defaultRowHeight="15"/>
  <cols>
    <col min="1" max="1" width="4.00390625" style="0" bestFit="1" customWidth="1"/>
    <col min="2" max="2" width="16.140625" style="0" bestFit="1" customWidth="1"/>
    <col min="3" max="5" width="3.00390625" style="44" customWidth="1"/>
    <col min="6" max="6" width="6.57421875" style="0" customWidth="1"/>
    <col min="7" max="9" width="2.00390625" style="0" bestFit="1" customWidth="1"/>
    <col min="10" max="10" width="5.7109375" style="0" customWidth="1"/>
    <col min="11" max="11" width="6.8515625" style="0" bestFit="1" customWidth="1"/>
    <col min="12" max="12" width="7.7109375" style="0" customWidth="1"/>
    <col min="13" max="28" width="4.00390625" style="0" bestFit="1" customWidth="1"/>
    <col min="29" max="30" width="3.00390625" style="0" bestFit="1" customWidth="1"/>
    <col min="31" max="44" width="4.00390625" style="0" bestFit="1" customWidth="1"/>
    <col min="45" max="49" width="3.00390625" style="0" bestFit="1" customWidth="1"/>
    <col min="50" max="50" width="7.8515625" style="0" customWidth="1"/>
    <col min="51" max="60" width="3.00390625" style="0" bestFit="1" customWidth="1"/>
    <col min="61" max="61" width="7.8515625" style="0" customWidth="1"/>
    <col min="62" max="62" width="5.7109375" style="0" customWidth="1"/>
    <col min="63" max="63" width="9.57421875" style="0" bestFit="1" customWidth="1"/>
    <col min="64" max="64" width="8.421875" style="0" bestFit="1" customWidth="1"/>
    <col min="65" max="65" width="9.00390625" style="0" customWidth="1"/>
    <col min="66" max="66" width="7.28125" style="0" bestFit="1" customWidth="1"/>
    <col min="67" max="67" width="5.7109375" style="0" customWidth="1"/>
  </cols>
  <sheetData>
    <row r="1" spans="1:67" s="7" customFormat="1" ht="40.5" customHeight="1">
      <c r="A1" s="115" t="s">
        <v>107</v>
      </c>
      <c r="B1" s="115"/>
      <c r="C1" s="108" t="s">
        <v>118</v>
      </c>
      <c r="D1" s="145"/>
      <c r="E1" s="109"/>
      <c r="F1" s="107" t="s">
        <v>18</v>
      </c>
      <c r="G1" s="105" t="s">
        <v>13</v>
      </c>
      <c r="H1" s="105"/>
      <c r="I1" s="105"/>
      <c r="J1" s="32"/>
      <c r="K1" s="107" t="s">
        <v>47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21"/>
      <c r="AX1" s="2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6"/>
      <c r="BM1" s="12"/>
      <c r="BN1" s="6"/>
      <c r="BO1" s="31"/>
    </row>
    <row r="2" spans="1:67" s="7" customFormat="1" ht="12.75" customHeight="1">
      <c r="A2" s="105" t="s">
        <v>16</v>
      </c>
      <c r="B2" s="106" t="s">
        <v>17</v>
      </c>
      <c r="C2" s="110"/>
      <c r="D2" s="146"/>
      <c r="E2" s="111"/>
      <c r="F2" s="107"/>
      <c r="G2" s="107">
        <v>1</v>
      </c>
      <c r="H2" s="107">
        <v>2</v>
      </c>
      <c r="I2" s="107"/>
      <c r="J2" s="99" t="s">
        <v>123</v>
      </c>
      <c r="K2" s="6" t="s">
        <v>18</v>
      </c>
      <c r="L2" s="107" t="s">
        <v>50</v>
      </c>
      <c r="M2" s="107">
        <v>101</v>
      </c>
      <c r="N2" s="107">
        <v>102</v>
      </c>
      <c r="O2" s="107">
        <v>103</v>
      </c>
      <c r="P2" s="107">
        <v>104</v>
      </c>
      <c r="Q2" s="107">
        <v>105</v>
      </c>
      <c r="R2" s="107">
        <v>106</v>
      </c>
      <c r="S2" s="107">
        <v>107</v>
      </c>
      <c r="T2" s="107">
        <v>108</v>
      </c>
      <c r="U2" s="107">
        <v>109</v>
      </c>
      <c r="V2" s="107">
        <v>110</v>
      </c>
      <c r="W2" s="107">
        <v>111</v>
      </c>
      <c r="X2" s="107">
        <v>112</v>
      </c>
      <c r="Y2" s="107">
        <v>113</v>
      </c>
      <c r="Z2" s="107">
        <v>114</v>
      </c>
      <c r="AA2" s="107">
        <v>115</v>
      </c>
      <c r="AB2" s="107">
        <v>116</v>
      </c>
      <c r="AC2" s="107">
        <v>21</v>
      </c>
      <c r="AD2" s="107">
        <v>22</v>
      </c>
      <c r="AE2" s="107">
        <v>301</v>
      </c>
      <c r="AF2" s="107">
        <v>302</v>
      </c>
      <c r="AG2" s="107">
        <v>303</v>
      </c>
      <c r="AH2" s="107">
        <v>304</v>
      </c>
      <c r="AI2" s="107">
        <v>305</v>
      </c>
      <c r="AJ2" s="107">
        <v>306</v>
      </c>
      <c r="AK2" s="107">
        <v>307</v>
      </c>
      <c r="AL2" s="107">
        <v>308</v>
      </c>
      <c r="AM2" s="107">
        <v>309</v>
      </c>
      <c r="AN2" s="107">
        <v>310</v>
      </c>
      <c r="AO2" s="107">
        <v>311</v>
      </c>
      <c r="AP2" s="107">
        <v>201</v>
      </c>
      <c r="AQ2" s="107">
        <v>203</v>
      </c>
      <c r="AR2" s="107">
        <v>204</v>
      </c>
      <c r="AS2" s="107">
        <v>69</v>
      </c>
      <c r="AT2" s="107">
        <v>63</v>
      </c>
      <c r="AU2" s="107">
        <v>68</v>
      </c>
      <c r="AV2" s="107">
        <v>71</v>
      </c>
      <c r="AW2" s="121">
        <v>32</v>
      </c>
      <c r="AX2" s="10" t="s">
        <v>94</v>
      </c>
      <c r="AY2" s="125">
        <v>81</v>
      </c>
      <c r="AZ2" s="125">
        <v>82</v>
      </c>
      <c r="BA2" s="125">
        <v>83</v>
      </c>
      <c r="BB2" s="125">
        <v>84</v>
      </c>
      <c r="BC2" s="125">
        <v>85</v>
      </c>
      <c r="BD2" s="125">
        <v>86</v>
      </c>
      <c r="BE2" s="125">
        <v>87</v>
      </c>
      <c r="BF2" s="125">
        <v>88</v>
      </c>
      <c r="BG2" s="125">
        <v>89</v>
      </c>
      <c r="BH2" s="125">
        <v>90</v>
      </c>
      <c r="BI2" s="10" t="s">
        <v>94</v>
      </c>
      <c r="BJ2" s="99" t="s">
        <v>123</v>
      </c>
      <c r="BK2" s="10" t="s">
        <v>34</v>
      </c>
      <c r="BL2" s="6" t="s">
        <v>40</v>
      </c>
      <c r="BM2" s="117" t="s">
        <v>48</v>
      </c>
      <c r="BN2" s="6" t="s">
        <v>95</v>
      </c>
      <c r="BO2" s="99" t="s">
        <v>123</v>
      </c>
    </row>
    <row r="3" spans="1:67" s="7" customFormat="1" ht="12.75" customHeight="1">
      <c r="A3" s="105"/>
      <c r="B3" s="106"/>
      <c r="C3" s="110"/>
      <c r="D3" s="146"/>
      <c r="E3" s="111"/>
      <c r="F3" s="107"/>
      <c r="G3" s="107"/>
      <c r="H3" s="107"/>
      <c r="I3" s="107"/>
      <c r="J3" s="100"/>
      <c r="K3" s="6" t="s">
        <v>19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21"/>
      <c r="AX3" s="125" t="s">
        <v>20</v>
      </c>
      <c r="AY3" s="127"/>
      <c r="AZ3" s="127">
        <v>2</v>
      </c>
      <c r="BA3" s="127">
        <v>2</v>
      </c>
      <c r="BB3" s="127">
        <v>2</v>
      </c>
      <c r="BC3" s="127">
        <v>2</v>
      </c>
      <c r="BD3" s="127">
        <v>2</v>
      </c>
      <c r="BE3" s="127">
        <v>2</v>
      </c>
      <c r="BF3" s="127">
        <v>2</v>
      </c>
      <c r="BG3" s="127">
        <v>2</v>
      </c>
      <c r="BH3" s="127">
        <v>2</v>
      </c>
      <c r="BI3" s="125" t="s">
        <v>20</v>
      </c>
      <c r="BJ3" s="100"/>
      <c r="BK3" s="125" t="s">
        <v>19</v>
      </c>
      <c r="BL3" s="107"/>
      <c r="BM3" s="118"/>
      <c r="BN3" s="107"/>
      <c r="BO3" s="100"/>
    </row>
    <row r="4" spans="1:67" s="7" customFormat="1" ht="12.75" customHeight="1">
      <c r="A4" s="105"/>
      <c r="B4" s="106"/>
      <c r="C4" s="110"/>
      <c r="D4" s="146"/>
      <c r="E4" s="111"/>
      <c r="F4" s="107"/>
      <c r="G4" s="107" t="s">
        <v>22</v>
      </c>
      <c r="H4" s="107" t="s">
        <v>22</v>
      </c>
      <c r="I4" s="107"/>
      <c r="J4" s="101"/>
      <c r="K4" s="107" t="s">
        <v>23</v>
      </c>
      <c r="L4" s="6" t="s">
        <v>51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3</v>
      </c>
      <c r="T4" s="6">
        <v>4</v>
      </c>
      <c r="U4" s="6">
        <v>3</v>
      </c>
      <c r="V4" s="6">
        <v>4</v>
      </c>
      <c r="W4" s="6">
        <v>8</v>
      </c>
      <c r="X4" s="6">
        <v>4</v>
      </c>
      <c r="Y4" s="6">
        <v>5</v>
      </c>
      <c r="Z4" s="6">
        <v>6</v>
      </c>
      <c r="AA4" s="6">
        <v>7</v>
      </c>
      <c r="AB4" s="6">
        <v>7</v>
      </c>
      <c r="AC4" s="6">
        <v>3</v>
      </c>
      <c r="AD4" s="6">
        <v>2</v>
      </c>
      <c r="AE4" s="6">
        <v>11</v>
      </c>
      <c r="AF4" s="6">
        <v>20</v>
      </c>
      <c r="AG4" s="6">
        <v>20</v>
      </c>
      <c r="AH4" s="6">
        <v>11</v>
      </c>
      <c r="AI4" s="6">
        <v>7</v>
      </c>
      <c r="AJ4" s="6">
        <v>20</v>
      </c>
      <c r="AK4" s="6">
        <v>12</v>
      </c>
      <c r="AL4" s="6">
        <v>7</v>
      </c>
      <c r="AM4" s="6">
        <v>20</v>
      </c>
      <c r="AN4" s="6">
        <v>20</v>
      </c>
      <c r="AO4" s="6">
        <v>15</v>
      </c>
      <c r="AP4" s="6" t="s">
        <v>52</v>
      </c>
      <c r="AQ4" s="6" t="s">
        <v>52</v>
      </c>
      <c r="AR4" s="6" t="s">
        <v>52</v>
      </c>
      <c r="AS4" s="6" t="s">
        <v>52</v>
      </c>
      <c r="AT4" s="6" t="s">
        <v>52</v>
      </c>
      <c r="AU4" s="6" t="s">
        <v>52</v>
      </c>
      <c r="AV4" s="6" t="s">
        <v>52</v>
      </c>
      <c r="AW4" s="27">
        <v>15</v>
      </c>
      <c r="AX4" s="126"/>
      <c r="AY4" s="6">
        <v>2</v>
      </c>
      <c r="AZ4" s="6">
        <v>2</v>
      </c>
      <c r="BA4" s="6">
        <v>2</v>
      </c>
      <c r="BB4" s="6">
        <v>2</v>
      </c>
      <c r="BC4" s="6">
        <v>2</v>
      </c>
      <c r="BD4" s="6">
        <v>2</v>
      </c>
      <c r="BE4" s="6">
        <v>2</v>
      </c>
      <c r="BF4" s="6">
        <v>2</v>
      </c>
      <c r="BG4" s="6">
        <v>2</v>
      </c>
      <c r="BH4" s="6">
        <v>2</v>
      </c>
      <c r="BI4" s="126"/>
      <c r="BJ4" s="101"/>
      <c r="BK4" s="126"/>
      <c r="BL4" s="107"/>
      <c r="BM4" s="118"/>
      <c r="BN4" s="107"/>
      <c r="BO4" s="101"/>
    </row>
    <row r="5" spans="1:67" s="7" customFormat="1" ht="12.75" customHeight="1">
      <c r="A5" s="105"/>
      <c r="B5" s="106"/>
      <c r="C5" s="112"/>
      <c r="D5" s="147"/>
      <c r="E5" s="113"/>
      <c r="F5" s="107"/>
      <c r="G5" s="107"/>
      <c r="H5" s="107"/>
      <c r="I5" s="107"/>
      <c r="J5" s="31"/>
      <c r="K5" s="107"/>
      <c r="L5" s="6" t="s">
        <v>53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2</v>
      </c>
      <c r="T5" s="8">
        <v>2</v>
      </c>
      <c r="U5" s="6">
        <v>2</v>
      </c>
      <c r="V5" s="6">
        <v>2</v>
      </c>
      <c r="W5" s="6">
        <v>3</v>
      </c>
      <c r="X5" s="6">
        <v>2</v>
      </c>
      <c r="Y5" s="6">
        <v>2</v>
      </c>
      <c r="Z5" s="6">
        <v>3</v>
      </c>
      <c r="AA5" s="6">
        <v>3</v>
      </c>
      <c r="AB5" s="6">
        <v>3</v>
      </c>
      <c r="AC5" s="6">
        <v>1</v>
      </c>
      <c r="AD5" s="6">
        <v>1</v>
      </c>
      <c r="AE5" s="6">
        <v>5</v>
      </c>
      <c r="AF5" s="6">
        <v>9</v>
      </c>
      <c r="AG5" s="6">
        <v>9</v>
      </c>
      <c r="AH5" s="6">
        <v>5</v>
      </c>
      <c r="AI5" s="6">
        <v>3</v>
      </c>
      <c r="AJ5" s="6">
        <v>9</v>
      </c>
      <c r="AK5" s="6">
        <v>6</v>
      </c>
      <c r="AL5" s="6">
        <v>3</v>
      </c>
      <c r="AM5" s="6">
        <v>10</v>
      </c>
      <c r="AN5" s="6">
        <v>9</v>
      </c>
      <c r="AO5" s="6">
        <v>8</v>
      </c>
      <c r="AP5" s="6">
        <v>15</v>
      </c>
      <c r="AQ5" s="6">
        <v>11</v>
      </c>
      <c r="AR5" s="6">
        <v>13</v>
      </c>
      <c r="AS5" s="6">
        <v>11</v>
      </c>
      <c r="AT5" s="6">
        <v>15</v>
      </c>
      <c r="AU5" s="6">
        <v>13</v>
      </c>
      <c r="AV5" s="6">
        <v>11</v>
      </c>
      <c r="AW5" s="27">
        <v>7</v>
      </c>
      <c r="AX5" s="127"/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2</v>
      </c>
      <c r="BE5" s="8">
        <v>2</v>
      </c>
      <c r="BF5" s="6">
        <v>2</v>
      </c>
      <c r="BG5" s="6">
        <v>2</v>
      </c>
      <c r="BH5" s="6">
        <v>2</v>
      </c>
      <c r="BI5" s="127"/>
      <c r="BJ5" s="31"/>
      <c r="BK5" s="127"/>
      <c r="BL5" s="6"/>
      <c r="BM5" s="119"/>
      <c r="BN5" s="6"/>
      <c r="BO5" s="31"/>
    </row>
    <row r="6" spans="1:67" ht="15">
      <c r="A6" s="11">
        <v>403</v>
      </c>
      <c r="B6" s="12" t="s">
        <v>85</v>
      </c>
      <c r="C6" s="47" t="s">
        <v>120</v>
      </c>
      <c r="D6" s="15" t="s">
        <v>119</v>
      </c>
      <c r="E6" s="47"/>
      <c r="F6" s="13">
        <v>0.5</v>
      </c>
      <c r="G6" s="4" t="s">
        <v>22</v>
      </c>
      <c r="H6" s="4" t="s">
        <v>22</v>
      </c>
      <c r="I6" s="4"/>
      <c r="J6" s="52">
        <f>K6-F6</f>
        <v>0.014583333333333282</v>
      </c>
      <c r="K6" s="13">
        <v>0.5145833333333333</v>
      </c>
      <c r="L6" s="4" t="s">
        <v>92</v>
      </c>
      <c r="M6" s="4">
        <v>2</v>
      </c>
      <c r="N6" s="4"/>
      <c r="O6" s="4">
        <v>2</v>
      </c>
      <c r="P6" s="4"/>
      <c r="Q6" s="4"/>
      <c r="R6" s="4"/>
      <c r="S6" s="4"/>
      <c r="T6" s="4"/>
      <c r="U6" s="4"/>
      <c r="V6" s="4">
        <v>4</v>
      </c>
      <c r="W6" s="4"/>
      <c r="X6" s="4"/>
      <c r="Y6" s="4"/>
      <c r="Z6" s="4">
        <v>6</v>
      </c>
      <c r="AA6" s="4">
        <v>7</v>
      </c>
      <c r="AB6" s="4">
        <v>7</v>
      </c>
      <c r="AC6" s="4"/>
      <c r="AD6" s="4"/>
      <c r="AE6" s="4">
        <v>11</v>
      </c>
      <c r="AF6" s="4"/>
      <c r="AG6" s="4"/>
      <c r="AH6" s="4"/>
      <c r="AI6" s="4">
        <v>7</v>
      </c>
      <c r="AJ6" s="4"/>
      <c r="AK6" s="4"/>
      <c r="AL6" s="4">
        <v>7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29"/>
      <c r="AX6" s="71">
        <v>0.6465277777777778</v>
      </c>
      <c r="AY6" s="31">
        <v>2</v>
      </c>
      <c r="AZ6" s="31">
        <v>2</v>
      </c>
      <c r="BA6" s="31">
        <v>2</v>
      </c>
      <c r="BB6" s="31">
        <v>2</v>
      </c>
      <c r="BC6" s="31">
        <v>2</v>
      </c>
      <c r="BD6" s="31">
        <v>2</v>
      </c>
      <c r="BE6" s="31">
        <v>2</v>
      </c>
      <c r="BF6" s="31">
        <v>2</v>
      </c>
      <c r="BG6" s="31">
        <v>2</v>
      </c>
      <c r="BH6" s="31">
        <v>2</v>
      </c>
      <c r="BI6" s="71">
        <v>0.7180555555555556</v>
      </c>
      <c r="BJ6" s="52">
        <f aca="true" t="shared" si="0" ref="BJ6:BJ12">BI6-AX6</f>
        <v>0.07152777777777775</v>
      </c>
      <c r="BK6" s="13">
        <v>0.7298611111111111</v>
      </c>
      <c r="BL6" s="13">
        <v>0.8305555555555556</v>
      </c>
      <c r="BM6" s="12">
        <f aca="true" t="shared" si="1" ref="BM6:BM12">SUM(M6:AW6,AY6:BH6)</f>
        <v>73</v>
      </c>
      <c r="BN6" s="4">
        <v>3</v>
      </c>
      <c r="BO6" s="52">
        <f>BL6-F6</f>
        <v>0.3305555555555556</v>
      </c>
    </row>
    <row r="7" spans="1:67" ht="15">
      <c r="A7" s="11">
        <v>404</v>
      </c>
      <c r="B7" s="12" t="s">
        <v>86</v>
      </c>
      <c r="C7" s="47" t="s">
        <v>120</v>
      </c>
      <c r="D7" s="47" t="s">
        <v>120</v>
      </c>
      <c r="E7" s="47"/>
      <c r="F7" s="13">
        <v>0.5</v>
      </c>
      <c r="G7" s="4" t="s">
        <v>22</v>
      </c>
      <c r="H7" s="4" t="s">
        <v>22</v>
      </c>
      <c r="I7" s="4"/>
      <c r="J7" s="52">
        <f aca="true" t="shared" si="2" ref="J7:J12">K7-F7</f>
        <v>0.012500000000000067</v>
      </c>
      <c r="K7" s="13">
        <v>0.5125000000000001</v>
      </c>
      <c r="L7" s="4" t="s">
        <v>93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2</v>
      </c>
      <c r="Z7" s="4"/>
      <c r="AA7" s="4">
        <v>3</v>
      </c>
      <c r="AB7" s="4">
        <v>3</v>
      </c>
      <c r="AC7" s="4"/>
      <c r="AD7" s="4"/>
      <c r="AE7" s="4"/>
      <c r="AF7" s="4">
        <v>9</v>
      </c>
      <c r="AG7" s="4">
        <v>9</v>
      </c>
      <c r="AH7" s="4"/>
      <c r="AI7" s="4"/>
      <c r="AJ7" s="4">
        <v>9</v>
      </c>
      <c r="AK7" s="4"/>
      <c r="AL7" s="4"/>
      <c r="AM7" s="4">
        <v>10</v>
      </c>
      <c r="AN7" s="4"/>
      <c r="AO7" s="4">
        <v>8</v>
      </c>
      <c r="AP7" s="4">
        <v>15</v>
      </c>
      <c r="AQ7" s="4">
        <v>11</v>
      </c>
      <c r="AR7" s="4">
        <v>13</v>
      </c>
      <c r="AS7" s="4">
        <v>11</v>
      </c>
      <c r="AT7" s="4"/>
      <c r="AU7" s="4"/>
      <c r="AV7" s="4">
        <v>11</v>
      </c>
      <c r="AW7" s="29">
        <v>7</v>
      </c>
      <c r="AX7" s="74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74">
        <v>0</v>
      </c>
      <c r="BJ7" s="75">
        <f t="shared" si="0"/>
        <v>0</v>
      </c>
      <c r="BK7" s="74">
        <v>0</v>
      </c>
      <c r="BL7" s="71">
        <v>0.8229166666666666</v>
      </c>
      <c r="BM7" s="33">
        <f t="shared" si="1"/>
        <v>121</v>
      </c>
      <c r="BN7" s="35">
        <v>1</v>
      </c>
      <c r="BO7" s="52">
        <f aca="true" t="shared" si="3" ref="BO7:BO12">BL7-F7</f>
        <v>0.32291666666666663</v>
      </c>
    </row>
    <row r="8" spans="1:67" ht="15">
      <c r="A8" s="11">
        <v>405</v>
      </c>
      <c r="B8" s="12" t="s">
        <v>87</v>
      </c>
      <c r="C8" s="47" t="s">
        <v>120</v>
      </c>
      <c r="D8" s="15" t="s">
        <v>119</v>
      </c>
      <c r="E8" s="15" t="s">
        <v>121</v>
      </c>
      <c r="F8" s="13">
        <v>0.5</v>
      </c>
      <c r="G8" s="4" t="s">
        <v>22</v>
      </c>
      <c r="H8" s="4" t="s">
        <v>22</v>
      </c>
      <c r="I8" s="4"/>
      <c r="J8" s="52">
        <f t="shared" si="2"/>
        <v>0.015972222222222165</v>
      </c>
      <c r="K8" s="13">
        <v>0.5159722222222222</v>
      </c>
      <c r="L8" s="4" t="s">
        <v>93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>
        <v>2</v>
      </c>
      <c r="W8" s="4"/>
      <c r="X8" s="4"/>
      <c r="Y8" s="4"/>
      <c r="Z8" s="4">
        <v>3</v>
      </c>
      <c r="AA8" s="4">
        <v>3</v>
      </c>
      <c r="AB8" s="4">
        <v>3</v>
      </c>
      <c r="AC8" s="4"/>
      <c r="AD8" s="4"/>
      <c r="AE8" s="4"/>
      <c r="AF8" s="4">
        <v>9</v>
      </c>
      <c r="AG8" s="4">
        <v>9</v>
      </c>
      <c r="AH8" s="4">
        <v>5</v>
      </c>
      <c r="AI8" s="4">
        <v>3</v>
      </c>
      <c r="AJ8" s="4">
        <v>9</v>
      </c>
      <c r="AK8" s="4">
        <v>6</v>
      </c>
      <c r="AL8" s="4">
        <v>3</v>
      </c>
      <c r="AM8" s="4">
        <v>10</v>
      </c>
      <c r="AN8" s="4">
        <v>9</v>
      </c>
      <c r="AO8" s="4"/>
      <c r="AP8" s="4"/>
      <c r="AQ8" s="4"/>
      <c r="AR8" s="4"/>
      <c r="AS8" s="4">
        <v>11</v>
      </c>
      <c r="AT8" s="4"/>
      <c r="AU8" s="4"/>
      <c r="AV8" s="4"/>
      <c r="AW8" s="29"/>
      <c r="AX8" s="74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74">
        <v>0</v>
      </c>
      <c r="BJ8" s="75">
        <f t="shared" si="0"/>
        <v>0</v>
      </c>
      <c r="BK8" s="74">
        <v>0</v>
      </c>
      <c r="BL8" s="71">
        <v>0.8305555555555556</v>
      </c>
      <c r="BM8" s="33">
        <f t="shared" si="1"/>
        <v>86</v>
      </c>
      <c r="BN8" s="4">
        <v>2</v>
      </c>
      <c r="BO8" s="52">
        <f t="shared" si="3"/>
        <v>0.3305555555555556</v>
      </c>
    </row>
    <row r="9" spans="1:67" ht="15" customHeight="1">
      <c r="A9" s="11">
        <v>406</v>
      </c>
      <c r="B9" s="12" t="s">
        <v>88</v>
      </c>
      <c r="C9" s="47" t="s">
        <v>120</v>
      </c>
      <c r="D9" s="15" t="s">
        <v>119</v>
      </c>
      <c r="E9" s="47"/>
      <c r="F9" s="13">
        <v>0.5</v>
      </c>
      <c r="G9" s="4" t="s">
        <v>22</v>
      </c>
      <c r="H9" s="4" t="s">
        <v>22</v>
      </c>
      <c r="I9" s="4"/>
      <c r="J9" s="52">
        <f t="shared" si="2"/>
        <v>0.018055555555555602</v>
      </c>
      <c r="K9" s="13">
        <v>0.5180555555555556</v>
      </c>
      <c r="L9" s="4" t="s">
        <v>93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3</v>
      </c>
      <c r="AB9" s="4">
        <v>3</v>
      </c>
      <c r="AC9" s="4"/>
      <c r="AD9" s="4"/>
      <c r="AE9" s="4">
        <v>5</v>
      </c>
      <c r="AF9" s="4">
        <v>9</v>
      </c>
      <c r="AG9" s="4">
        <v>9</v>
      </c>
      <c r="AH9" s="4">
        <v>5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>
        <v>11</v>
      </c>
      <c r="AT9" s="4"/>
      <c r="AU9" s="4"/>
      <c r="AV9" s="4"/>
      <c r="AW9" s="29"/>
      <c r="AX9" s="74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74">
        <v>0</v>
      </c>
      <c r="BJ9" s="75">
        <f t="shared" si="0"/>
        <v>0</v>
      </c>
      <c r="BK9" s="74">
        <v>0</v>
      </c>
      <c r="BL9" s="71">
        <v>0.7666666666666666</v>
      </c>
      <c r="BM9" s="33">
        <f t="shared" si="1"/>
        <v>45</v>
      </c>
      <c r="BN9" s="4">
        <v>4</v>
      </c>
      <c r="BO9" s="52">
        <f t="shared" si="3"/>
        <v>0.2666666666666666</v>
      </c>
    </row>
    <row r="10" spans="1:67" ht="15">
      <c r="A10" s="11">
        <v>407</v>
      </c>
      <c r="B10" s="12" t="s">
        <v>89</v>
      </c>
      <c r="C10" s="47" t="s">
        <v>120</v>
      </c>
      <c r="D10" s="15" t="s">
        <v>119</v>
      </c>
      <c r="E10" s="15" t="s">
        <v>119</v>
      </c>
      <c r="F10" s="13">
        <v>0.5</v>
      </c>
      <c r="G10" s="4" t="s">
        <v>22</v>
      </c>
      <c r="H10" s="4" t="s">
        <v>22</v>
      </c>
      <c r="I10" s="4"/>
      <c r="J10" s="52">
        <f t="shared" si="2"/>
        <v>0.022916666666666696</v>
      </c>
      <c r="K10" s="13">
        <v>0.5229166666666667</v>
      </c>
      <c r="L10" s="4" t="s">
        <v>92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3</v>
      </c>
      <c r="T10" s="4">
        <v>4</v>
      </c>
      <c r="U10" s="4">
        <v>3</v>
      </c>
      <c r="V10" s="4">
        <v>4</v>
      </c>
      <c r="W10" s="4"/>
      <c r="X10" s="4">
        <v>4</v>
      </c>
      <c r="Y10" s="4">
        <v>5</v>
      </c>
      <c r="Z10" s="4">
        <v>6</v>
      </c>
      <c r="AA10" s="4"/>
      <c r="AB10" s="4"/>
      <c r="AC10" s="4"/>
      <c r="AD10" s="4">
        <v>2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29"/>
      <c r="AX10" s="74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74">
        <v>0</v>
      </c>
      <c r="BJ10" s="75">
        <f t="shared" si="0"/>
        <v>0</v>
      </c>
      <c r="BK10" s="74">
        <v>0</v>
      </c>
      <c r="BL10" s="71">
        <v>0.7881944444444445</v>
      </c>
      <c r="BM10" s="33">
        <f t="shared" si="1"/>
        <v>43</v>
      </c>
      <c r="BN10" s="4">
        <v>5</v>
      </c>
      <c r="BO10" s="52">
        <f t="shared" si="3"/>
        <v>0.28819444444444453</v>
      </c>
    </row>
    <row r="11" spans="1:67" ht="15">
      <c r="A11" s="11">
        <v>408</v>
      </c>
      <c r="B11" s="12" t="s">
        <v>90</v>
      </c>
      <c r="C11" s="47" t="s">
        <v>120</v>
      </c>
      <c r="D11" s="15" t="s">
        <v>119</v>
      </c>
      <c r="E11" s="47"/>
      <c r="F11" s="13">
        <v>0.5</v>
      </c>
      <c r="G11" s="4" t="s">
        <v>22</v>
      </c>
      <c r="H11" s="4" t="s">
        <v>22</v>
      </c>
      <c r="I11" s="4"/>
      <c r="J11" s="52">
        <f t="shared" si="2"/>
        <v>0.020138888888888817</v>
      </c>
      <c r="K11" s="13">
        <v>0.5201388888888888</v>
      </c>
      <c r="L11" s="4" t="s">
        <v>92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3</v>
      </c>
      <c r="T11" s="4">
        <v>4</v>
      </c>
      <c r="U11" s="4">
        <v>3</v>
      </c>
      <c r="V11" s="4"/>
      <c r="W11" s="4">
        <v>8</v>
      </c>
      <c r="X11" s="4">
        <v>4</v>
      </c>
      <c r="Y11" s="4">
        <v>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29"/>
      <c r="AX11" s="74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74">
        <v>0</v>
      </c>
      <c r="BJ11" s="75">
        <f t="shared" si="0"/>
        <v>0</v>
      </c>
      <c r="BK11" s="74">
        <v>0</v>
      </c>
      <c r="BL11" s="71">
        <v>0.8034722222222223</v>
      </c>
      <c r="BM11" s="33">
        <f t="shared" si="1"/>
        <v>39</v>
      </c>
      <c r="BN11" s="4">
        <v>7</v>
      </c>
      <c r="BO11" s="52">
        <f t="shared" si="3"/>
        <v>0.30347222222222225</v>
      </c>
    </row>
    <row r="12" spans="1:67" ht="15">
      <c r="A12" s="11">
        <v>411</v>
      </c>
      <c r="B12" s="12" t="s">
        <v>91</v>
      </c>
      <c r="C12" s="15" t="s">
        <v>119</v>
      </c>
      <c r="D12" s="15" t="s">
        <v>121</v>
      </c>
      <c r="E12" s="47"/>
      <c r="F12" s="13">
        <v>0.5</v>
      </c>
      <c r="G12" s="4" t="s">
        <v>22</v>
      </c>
      <c r="H12" s="4" t="s">
        <v>22</v>
      </c>
      <c r="I12" s="4"/>
      <c r="J12" s="52">
        <f t="shared" si="2"/>
        <v>0.027083333333333348</v>
      </c>
      <c r="K12" s="13">
        <v>0.5270833333333333</v>
      </c>
      <c r="L12" s="4" t="s">
        <v>92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3</v>
      </c>
      <c r="T12" s="4">
        <v>4</v>
      </c>
      <c r="U12" s="4">
        <v>3</v>
      </c>
      <c r="V12" s="4">
        <v>4</v>
      </c>
      <c r="W12" s="4"/>
      <c r="X12" s="4">
        <v>4</v>
      </c>
      <c r="Y12" s="4">
        <v>5</v>
      </c>
      <c r="Z12" s="4">
        <v>6</v>
      </c>
      <c r="AA12" s="4"/>
      <c r="AB12" s="4"/>
      <c r="AC12" s="4"/>
      <c r="AD12" s="4">
        <v>2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29"/>
      <c r="AX12" s="74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74">
        <v>0</v>
      </c>
      <c r="BJ12" s="75">
        <f t="shared" si="0"/>
        <v>0</v>
      </c>
      <c r="BK12" s="74">
        <v>0</v>
      </c>
      <c r="BL12" s="71">
        <v>0.7916666666666666</v>
      </c>
      <c r="BM12" s="33">
        <f t="shared" si="1"/>
        <v>43</v>
      </c>
      <c r="BN12" s="4">
        <v>5</v>
      </c>
      <c r="BO12" s="52">
        <f t="shared" si="3"/>
        <v>0.29166666666666663</v>
      </c>
    </row>
  </sheetData>
  <sheetProtection/>
  <mergeCells count="72">
    <mergeCell ref="AX3:AX5"/>
    <mergeCell ref="BI3:BI5"/>
    <mergeCell ref="BK3:BK5"/>
    <mergeCell ref="A1:B1"/>
    <mergeCell ref="F1:F5"/>
    <mergeCell ref="G1:I1"/>
    <mergeCell ref="K1:AW1"/>
    <mergeCell ref="A2:A5"/>
    <mergeCell ref="B2:B5"/>
    <mergeCell ref="G2:G3"/>
    <mergeCell ref="H2:H3"/>
    <mergeCell ref="I2:I3"/>
    <mergeCell ref="L2:L3"/>
    <mergeCell ref="M2:M3"/>
    <mergeCell ref="N2:N3"/>
    <mergeCell ref="O2:O3"/>
    <mergeCell ref="P2:P3"/>
    <mergeCell ref="Q2:Q3"/>
    <mergeCell ref="R2:R3"/>
    <mergeCell ref="S2:S3"/>
    <mergeCell ref="AE2:AE3"/>
    <mergeCell ref="T2:T3"/>
    <mergeCell ref="U2:U3"/>
    <mergeCell ref="V2:V3"/>
    <mergeCell ref="W2:W3"/>
    <mergeCell ref="X2:X3"/>
    <mergeCell ref="Y2:Y3"/>
    <mergeCell ref="AV2:AV3"/>
    <mergeCell ref="AK2:AK3"/>
    <mergeCell ref="AL2:AL3"/>
    <mergeCell ref="AM2:AM3"/>
    <mergeCell ref="AN2:AN3"/>
    <mergeCell ref="Z2:Z3"/>
    <mergeCell ref="AA2:AA3"/>
    <mergeCell ref="AB2:AB3"/>
    <mergeCell ref="AD2:AD3"/>
    <mergeCell ref="AG2:AG3"/>
    <mergeCell ref="AH2:AH3"/>
    <mergeCell ref="AI2:AI3"/>
    <mergeCell ref="AJ2:AJ3"/>
    <mergeCell ref="AO2:AO3"/>
    <mergeCell ref="AP2:AP3"/>
    <mergeCell ref="AW2:AW3"/>
    <mergeCell ref="G4:G5"/>
    <mergeCell ref="H4:H5"/>
    <mergeCell ref="I4:I5"/>
    <mergeCell ref="K4:K5"/>
    <mergeCell ref="AQ2:AQ3"/>
    <mergeCell ref="AR2:AR3"/>
    <mergeCell ref="AC2:AC3"/>
    <mergeCell ref="AS2:AS3"/>
    <mergeCell ref="AF2:AF3"/>
    <mergeCell ref="C1:E5"/>
    <mergeCell ref="J2:J4"/>
    <mergeCell ref="BJ2:BJ4"/>
    <mergeCell ref="AT2:AT3"/>
    <mergeCell ref="AU2:AU3"/>
    <mergeCell ref="BB2:BB3"/>
    <mergeCell ref="BC2:BC3"/>
    <mergeCell ref="BD2:BD3"/>
    <mergeCell ref="BE2:BE3"/>
    <mergeCell ref="BG2:BG3"/>
    <mergeCell ref="BO2:BO4"/>
    <mergeCell ref="BH2:BH3"/>
    <mergeCell ref="AY1:BK1"/>
    <mergeCell ref="AY2:AY3"/>
    <mergeCell ref="AZ2:AZ3"/>
    <mergeCell ref="BA2:BA3"/>
    <mergeCell ref="BL3:BL4"/>
    <mergeCell ref="BN3:BN4"/>
    <mergeCell ref="BF2:BF3"/>
    <mergeCell ref="BM2:B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6.28125" style="0" customWidth="1"/>
    <col min="6" max="6" width="3.00390625" style="0" bestFit="1" customWidth="1"/>
    <col min="7" max="7" width="2.7109375" style="0" bestFit="1" customWidth="1"/>
  </cols>
  <sheetData>
    <row r="1" spans="1:7" s="41" customFormat="1" ht="41.25" customHeight="1">
      <c r="A1" s="42" t="s">
        <v>108</v>
      </c>
      <c r="B1" s="42" t="s">
        <v>109</v>
      </c>
      <c r="C1" s="42" t="s">
        <v>116</v>
      </c>
      <c r="D1" s="42" t="s">
        <v>110</v>
      </c>
      <c r="E1" s="42" t="s">
        <v>111</v>
      </c>
      <c r="F1" s="42" t="s">
        <v>120</v>
      </c>
      <c r="G1" s="42" t="s">
        <v>119</v>
      </c>
    </row>
    <row r="2" spans="1:7" ht="15">
      <c r="A2" s="43" t="s">
        <v>112</v>
      </c>
      <c r="B2" s="1">
        <v>13</v>
      </c>
      <c r="C2" s="1">
        <v>26</v>
      </c>
      <c r="D2" s="1"/>
      <c r="E2" s="1"/>
      <c r="F2" s="1">
        <f>C2-G2</f>
        <v>21</v>
      </c>
      <c r="G2" s="1">
        <v>5</v>
      </c>
    </row>
    <row r="3" spans="1:7" ht="15">
      <c r="A3" s="43" t="s">
        <v>113</v>
      </c>
      <c r="B3" s="1">
        <v>26</v>
      </c>
      <c r="C3" s="1">
        <f>26*2+1</f>
        <v>53</v>
      </c>
      <c r="D3" s="1"/>
      <c r="E3" s="1"/>
      <c r="F3" s="1">
        <f>C3-G3</f>
        <v>44</v>
      </c>
      <c r="G3" s="1">
        <v>9</v>
      </c>
    </row>
    <row r="4" spans="1:7" ht="15">
      <c r="A4" s="43" t="s">
        <v>114</v>
      </c>
      <c r="B4" s="1">
        <v>6</v>
      </c>
      <c r="C4" s="1">
        <v>12</v>
      </c>
      <c r="D4" s="1"/>
      <c r="E4" s="1"/>
      <c r="F4" s="1">
        <v>7</v>
      </c>
      <c r="G4" s="1">
        <v>5</v>
      </c>
    </row>
    <row r="5" spans="1:7" ht="15">
      <c r="A5" s="43" t="s">
        <v>115</v>
      </c>
      <c r="B5" s="1">
        <v>7</v>
      </c>
      <c r="C5" s="1">
        <f>7*2+2</f>
        <v>16</v>
      </c>
      <c r="D5" s="1"/>
      <c r="E5" s="1"/>
      <c r="F5" s="1">
        <v>7</v>
      </c>
      <c r="G5" s="1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2010-10-17T09:52:06Z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