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5310" activeTab="0"/>
  </bookViews>
  <sheets>
    <sheet name="Заявки ПРО" sheetId="1" r:id="rId1"/>
    <sheet name="Заявки ВЕЛО" sheetId="2" r:id="rId2"/>
    <sheet name="Заявки ТРЕК" sheetId="3" r:id="rId3"/>
    <sheet name="Заявки ЛЮБИТ." sheetId="4" r:id="rId4"/>
    <sheet name="Заявки РОГ-24" sheetId="5" r:id="rId5"/>
    <sheet name="Заявки ВЕЛО-РОГ-12" sheetId="6" r:id="rId6"/>
  </sheets>
  <definedNames>
    <definedName name="_xlnm._FilterDatabase" localSheetId="1" hidden="1">'Заявки ВЕЛО'!$B$7:$R$43</definedName>
    <definedName name="_xlnm._FilterDatabase" localSheetId="5" hidden="1">'Заявки ВЕЛО-РОГ-12'!$B$7:$Z$30</definedName>
    <definedName name="_xlnm._FilterDatabase" localSheetId="3" hidden="1">'Заявки ЛЮБИТ.'!$B$7:$X$38</definedName>
    <definedName name="_xlnm._FilterDatabase" localSheetId="0" hidden="1">'Заявки ПРО'!$B$7:$R$28</definedName>
    <definedName name="_xlnm._FilterDatabase" localSheetId="4" hidden="1">'Заявки РОГ-24'!$B$7:$P$21</definedName>
    <definedName name="_xlnm._FilterDatabase" localSheetId="2" hidden="1">'Заявки ТРЕК'!$B$7:$R$19</definedName>
  </definedNames>
  <calcPr fullCalcOnLoad="1"/>
</workbook>
</file>

<file path=xl/sharedStrings.xml><?xml version="1.0" encoding="utf-8"?>
<sst xmlns="http://schemas.openxmlformats.org/spreadsheetml/2006/main" count="826" uniqueCount="461">
  <si>
    <t>Протокол регистрации</t>
  </si>
  <si>
    <t>капитан</t>
  </si>
  <si>
    <t>Заявка</t>
  </si>
  <si>
    <t>Взнос</t>
  </si>
  <si>
    <t>Доп карты</t>
  </si>
  <si>
    <t>до</t>
  </si>
  <si>
    <t>после</t>
  </si>
  <si>
    <t>№ п/п</t>
  </si>
  <si>
    <t>Рег №</t>
  </si>
  <si>
    <t>Команда</t>
  </si>
  <si>
    <t>Дата заявки</t>
  </si>
  <si>
    <t>Пол</t>
  </si>
  <si>
    <t>Скидка</t>
  </si>
  <si>
    <t>Сумма</t>
  </si>
  <si>
    <t>Доп. Карт</t>
  </si>
  <si>
    <t>Итого с команды</t>
  </si>
  <si>
    <t>Получено</t>
  </si>
  <si>
    <t>Группа</t>
  </si>
  <si>
    <t>М</t>
  </si>
  <si>
    <t>Гучек Виталий</t>
  </si>
  <si>
    <t>Топтыжка</t>
  </si>
  <si>
    <t>Литвинюк Роман</t>
  </si>
  <si>
    <t>Прокопович Ростислав</t>
  </si>
  <si>
    <t>Малиновский Дмитрий</t>
  </si>
  <si>
    <t>ExtrimClub</t>
  </si>
  <si>
    <t>Титкина Дарья</t>
  </si>
  <si>
    <t>Ж</t>
  </si>
  <si>
    <t>Двое против ветра</t>
  </si>
  <si>
    <t>Сидорук Михаил</t>
  </si>
  <si>
    <t>Монастырская Светлана</t>
  </si>
  <si>
    <t>Жук Иван</t>
  </si>
  <si>
    <t>Докучаев Илья</t>
  </si>
  <si>
    <t>Чип</t>
  </si>
  <si>
    <t>ПРО-класс</t>
  </si>
  <si>
    <t>ТРЕК-класс</t>
  </si>
  <si>
    <t>ВЕЛО-класс</t>
  </si>
  <si>
    <t>ЛЮБИТЕЛЬСКИЙ-класс</t>
  </si>
  <si>
    <t>РОГЕЙН-24</t>
  </si>
  <si>
    <t>ВЕЛО-РОГЕЙН-12</t>
  </si>
  <si>
    <t>Участник 1</t>
  </si>
  <si>
    <t>Участник 2</t>
  </si>
  <si>
    <t>Участник 3</t>
  </si>
  <si>
    <t>Участник 4</t>
  </si>
  <si>
    <t>до 16 лет</t>
  </si>
  <si>
    <t>Топающие Оранжевые Слоны</t>
  </si>
  <si>
    <t>Гетманский Андрей</t>
  </si>
  <si>
    <t>Полын Татьяна</t>
  </si>
  <si>
    <t>Трндэльники</t>
  </si>
  <si>
    <t>Козинцев Олег</t>
  </si>
  <si>
    <t>Хомченко Дмитрий</t>
  </si>
  <si>
    <t>Хомченко Марина</t>
  </si>
  <si>
    <t>Матрасники</t>
  </si>
  <si>
    <t>Садовский Павел</t>
  </si>
  <si>
    <t>Барышнев Алексей</t>
  </si>
  <si>
    <t>Geliktit-TM</t>
  </si>
  <si>
    <t>Костромина Анна</t>
  </si>
  <si>
    <t>Костромин Олег</t>
  </si>
  <si>
    <t>MODUM</t>
  </si>
  <si>
    <t>Петлицкий Андрей</t>
  </si>
  <si>
    <t>Скуратович Антон</t>
  </si>
  <si>
    <t>Домашевич Артем</t>
  </si>
  <si>
    <t>Бурундуки</t>
  </si>
  <si>
    <t>Гуринович Александр</t>
  </si>
  <si>
    <t>Гуринович Светлана</t>
  </si>
  <si>
    <t>Гуринович Анастасия</t>
  </si>
  <si>
    <t>Команда "AA"</t>
  </si>
  <si>
    <t>Горбунов Андрей</t>
  </si>
  <si>
    <t>Карпов Андрей</t>
  </si>
  <si>
    <t>Зеленая фея</t>
  </si>
  <si>
    <t>Дубовцев Денис</t>
  </si>
  <si>
    <t>Копать Андрей</t>
  </si>
  <si>
    <t>BGR-2011</t>
  </si>
  <si>
    <t>Саблин-Яворский Гарыня</t>
  </si>
  <si>
    <t>Димитров Борис</t>
  </si>
  <si>
    <t>Пчёлки</t>
  </si>
  <si>
    <t>Свирида Алексей</t>
  </si>
  <si>
    <t>Хорошилов Александр</t>
  </si>
  <si>
    <t>WINNER</t>
  </si>
  <si>
    <t>Паржин Алексей</t>
  </si>
  <si>
    <t>Паржин Иван</t>
  </si>
  <si>
    <t>Kivi</t>
  </si>
  <si>
    <t>Подгурский Иван</t>
  </si>
  <si>
    <t>Луцевич Евгений</t>
  </si>
  <si>
    <t>Прощание славянки</t>
  </si>
  <si>
    <t>Сушко Татьяна</t>
  </si>
  <si>
    <t>Сафина Марина</t>
  </si>
  <si>
    <t>Злые пчелки</t>
  </si>
  <si>
    <t>Малалетников Павел</t>
  </si>
  <si>
    <t>Куцун Надежда</t>
  </si>
  <si>
    <t>Шахович Павел</t>
  </si>
  <si>
    <t>Фибры</t>
  </si>
  <si>
    <t>Розанов Павел</t>
  </si>
  <si>
    <t>Бобров Александр</t>
  </si>
  <si>
    <t>Chromium</t>
  </si>
  <si>
    <t>Ахрамович Александр</t>
  </si>
  <si>
    <t>Александрова Юлия</t>
  </si>
  <si>
    <t>Ангара</t>
  </si>
  <si>
    <t>Сапега Сергей</t>
  </si>
  <si>
    <t>Исаев Антон</t>
  </si>
  <si>
    <t>LadyGirls</t>
  </si>
  <si>
    <t>Маркова Наталья</t>
  </si>
  <si>
    <t>Танасейчук Анна</t>
  </si>
  <si>
    <t>Easy Riders</t>
  </si>
  <si>
    <t>Торопов Алексей</t>
  </si>
  <si>
    <t>Минютко Павел</t>
  </si>
  <si>
    <t>Los Alcomultes</t>
  </si>
  <si>
    <t>Наумов Александр</t>
  </si>
  <si>
    <t>Горячко Дмитрий</t>
  </si>
  <si>
    <t>Пахолков Роман</t>
  </si>
  <si>
    <t>Кирсанов Алексей</t>
  </si>
  <si>
    <t>Tip Top Team</t>
  </si>
  <si>
    <t>Талдыкин Андрей</t>
  </si>
  <si>
    <t>Горбач Сергей</t>
  </si>
  <si>
    <t>DST</t>
  </si>
  <si>
    <t>Киреева Екатерина</t>
  </si>
  <si>
    <t>Жданеня Михаил</t>
  </si>
  <si>
    <t>Сиди дома</t>
  </si>
  <si>
    <t>Харитонов Иван</t>
  </si>
  <si>
    <t>Глушков Александр</t>
  </si>
  <si>
    <t>Ночной цветок</t>
  </si>
  <si>
    <t>Лисовская Марина</t>
  </si>
  <si>
    <t>Дизельное топливо</t>
  </si>
  <si>
    <t>Медведев Сергей</t>
  </si>
  <si>
    <t>Горбацевич Павел</t>
  </si>
  <si>
    <t>Горбацевич Данила</t>
  </si>
  <si>
    <t>Climber's Team</t>
  </si>
  <si>
    <t>Бажанский Виталий</t>
  </si>
  <si>
    <t>Герасимович Наталья</t>
  </si>
  <si>
    <t>Странники</t>
  </si>
  <si>
    <t>Вепрев Константин</t>
  </si>
  <si>
    <t>Боровец Ольга</t>
  </si>
  <si>
    <t>ЖО</t>
  </si>
  <si>
    <t>Лозюк Алексей</t>
  </si>
  <si>
    <t>Оранжевое настроение</t>
  </si>
  <si>
    <t>Сергеева Александра</t>
  </si>
  <si>
    <t>Соловей Александр</t>
  </si>
  <si>
    <t>Рябец Ольга</t>
  </si>
  <si>
    <t>Нарния</t>
  </si>
  <si>
    <t>Кирьянов Константин</t>
  </si>
  <si>
    <t>Емельяненко Сергей</t>
  </si>
  <si>
    <t>Горбунов Алексей</t>
  </si>
  <si>
    <t>Мангуст</t>
  </si>
  <si>
    <t>Рудников Владимир</t>
  </si>
  <si>
    <t>Козариз Пётр</t>
  </si>
  <si>
    <t>BSU OC</t>
  </si>
  <si>
    <t>Чагарин Иван</t>
  </si>
  <si>
    <t>Мемелов Алексей</t>
  </si>
  <si>
    <t>PartyZans</t>
  </si>
  <si>
    <t>Ворфоломеев Дмитрий</t>
  </si>
  <si>
    <t>Миронова Оксана</t>
  </si>
  <si>
    <t>Опытные Гонщики</t>
  </si>
  <si>
    <t>Савицкий Александр</t>
  </si>
  <si>
    <t>Паровой Николай</t>
  </si>
  <si>
    <t>veloroditeli</t>
  </si>
  <si>
    <t>squarepants</t>
  </si>
  <si>
    <t>Соловей Зинаида</t>
  </si>
  <si>
    <t>Соловей Савва</t>
  </si>
  <si>
    <t>Соловей Ульяна</t>
  </si>
  <si>
    <t>Штепсель и Тарапунька</t>
  </si>
  <si>
    <t>Михалькевич Роман</t>
  </si>
  <si>
    <t>Ветров Александр</t>
  </si>
  <si>
    <t>Макоед Михаил</t>
  </si>
  <si>
    <t>Буг-И</t>
  </si>
  <si>
    <t>Тротюк Александр</t>
  </si>
  <si>
    <t>Буг-Ф</t>
  </si>
  <si>
    <t>Копоть Олег</t>
  </si>
  <si>
    <t>Парафинюк Алёна</t>
  </si>
  <si>
    <t>Шенгена нет</t>
  </si>
  <si>
    <t>Хинец Анна</t>
  </si>
  <si>
    <t>Курайшевич Надежда</t>
  </si>
  <si>
    <t>Бешеные Воши</t>
  </si>
  <si>
    <t>Амбружевич Гарий</t>
  </si>
  <si>
    <t>Шуренков Вячеслав</t>
  </si>
  <si>
    <t>Алькор</t>
  </si>
  <si>
    <t>Роговцова Оля</t>
  </si>
  <si>
    <t>Воронов Сергей</t>
  </si>
  <si>
    <t>ByCry</t>
  </si>
  <si>
    <t>Крюков Дмитрий</t>
  </si>
  <si>
    <t>Булаткина Наталья</t>
  </si>
  <si>
    <t>Net47</t>
  </si>
  <si>
    <t>Олешкевич Александр</t>
  </si>
  <si>
    <t>Макаренко Марина</t>
  </si>
  <si>
    <t>РискOFF</t>
  </si>
  <si>
    <t>Макиша Иван</t>
  </si>
  <si>
    <t>Лапушкин Никита</t>
  </si>
  <si>
    <t>Гдемы?</t>
  </si>
  <si>
    <t>Наганов Дмитрий</t>
  </si>
  <si>
    <t>Леонович Наталья</t>
  </si>
  <si>
    <t>Когаловский Александр</t>
  </si>
  <si>
    <t>Viki and the beast</t>
  </si>
  <si>
    <t>Шевченко Александр</t>
  </si>
  <si>
    <t>Матюхина Виктория</t>
  </si>
  <si>
    <t>PressEnter</t>
  </si>
  <si>
    <t>Ломасов Роман</t>
  </si>
  <si>
    <t>Пирожков Дмитрий</t>
  </si>
  <si>
    <t>Отчаянные домохозяйки</t>
  </si>
  <si>
    <t>Лебедев Александр</t>
  </si>
  <si>
    <t>Меньков Сергей</t>
  </si>
  <si>
    <t>Aggressive Team</t>
  </si>
  <si>
    <t>Баяндин Артем</t>
  </si>
  <si>
    <t>Бурмаков Евгений</t>
  </si>
  <si>
    <t>Карапузики</t>
  </si>
  <si>
    <t>Дубовцева Елена</t>
  </si>
  <si>
    <t>Николаевич Василий</t>
  </si>
  <si>
    <t>Пуля</t>
  </si>
  <si>
    <t>Свитенков Александр</t>
  </si>
  <si>
    <t>Арапов Данияр</t>
  </si>
  <si>
    <t>КОМПОТ</t>
  </si>
  <si>
    <t>Моргачев Андрей</t>
  </si>
  <si>
    <t>Моргачева Александра</t>
  </si>
  <si>
    <t>Александров Андрей</t>
  </si>
  <si>
    <t>Моргачева Мария</t>
  </si>
  <si>
    <t>АУМ!</t>
  </si>
  <si>
    <t>Новоселов Алексей</t>
  </si>
  <si>
    <t>Степанова Мария</t>
  </si>
  <si>
    <t>АУ!</t>
  </si>
  <si>
    <t>Степанов Вячеслав</t>
  </si>
  <si>
    <t>Пшестанчик Ирина</t>
  </si>
  <si>
    <t>Берестье</t>
  </si>
  <si>
    <t>Стасевич Игорь</t>
  </si>
  <si>
    <t>Онищук Александр</t>
  </si>
  <si>
    <t>СТЕП и РОМ</t>
  </si>
  <si>
    <t>Степанюк Андрей</t>
  </si>
  <si>
    <t>Белоокий Роман</t>
  </si>
  <si>
    <t>КИИ МЧС РБ</t>
  </si>
  <si>
    <t>Марфин Арсений</t>
  </si>
  <si>
    <t>Ромейко Денис</t>
  </si>
  <si>
    <t>Старые волки</t>
  </si>
  <si>
    <t>Симонович Андрей</t>
  </si>
  <si>
    <t>Горубнов Павел</t>
  </si>
  <si>
    <t>Бодрые выдры</t>
  </si>
  <si>
    <t>Балёв Дмитрий</t>
  </si>
  <si>
    <t>Даниленко Максим</t>
  </si>
  <si>
    <t>Chasing Daylight</t>
  </si>
  <si>
    <t>Колганов Евгений</t>
  </si>
  <si>
    <t>Нагаев Алексей</t>
  </si>
  <si>
    <t>Гамбит</t>
  </si>
  <si>
    <t>Уласевич Сергей</t>
  </si>
  <si>
    <t>Аграфенин Андрей</t>
  </si>
  <si>
    <t>Легкий спринт</t>
  </si>
  <si>
    <t>Орехов Игорь</t>
  </si>
  <si>
    <t>Назаров Павел</t>
  </si>
  <si>
    <t>ФиГро</t>
  </si>
  <si>
    <t>Фираго Дмитрий</t>
  </si>
  <si>
    <t>Громов Алексей</t>
  </si>
  <si>
    <t>ЧуМоДан</t>
  </si>
  <si>
    <t>Чудаков Дмитрий</t>
  </si>
  <si>
    <t>Чудакова Инна</t>
  </si>
  <si>
    <t>Мошко Юрий</t>
  </si>
  <si>
    <t>Данильчик Владимир</t>
  </si>
  <si>
    <t>Заяц Виктор</t>
  </si>
  <si>
    <t>Заяц Андрей</t>
  </si>
  <si>
    <t>Якушев Дмитрий</t>
  </si>
  <si>
    <t>Майоров Виталий</t>
  </si>
  <si>
    <t>timesport24.ru/М</t>
  </si>
  <si>
    <t>timesport24.ru/Ж</t>
  </si>
  <si>
    <t>Тутынина Юлия</t>
  </si>
  <si>
    <t>Одегова Анна</t>
  </si>
  <si>
    <t>МишЛен</t>
  </si>
  <si>
    <t>Кубарев Михаил</t>
  </si>
  <si>
    <t>Кубарева Елена</t>
  </si>
  <si>
    <t>Lost Boys</t>
  </si>
  <si>
    <t>Сафранович Сергей</t>
  </si>
  <si>
    <t>Гапеева Александра</t>
  </si>
  <si>
    <t>Без шансов</t>
  </si>
  <si>
    <t>Васильев Александр</t>
  </si>
  <si>
    <t>Лынша Юрий</t>
  </si>
  <si>
    <t>КЛАСС!</t>
  </si>
  <si>
    <t>Юрьева Анна</t>
  </si>
  <si>
    <t>Юрьев Валентин</t>
  </si>
  <si>
    <t>Кукареко Тамара</t>
  </si>
  <si>
    <t>СЕВЕР</t>
  </si>
  <si>
    <t>Бусел Роман</t>
  </si>
  <si>
    <t>МедВеДы team</t>
  </si>
  <si>
    <t>Лисовский Павел</t>
  </si>
  <si>
    <t>Кабанов Алексей</t>
  </si>
  <si>
    <t>Заслаўе</t>
  </si>
  <si>
    <t>Шылак Аляксей</t>
  </si>
  <si>
    <t>Сокал Ягор</t>
  </si>
  <si>
    <t>Motos est Vita</t>
  </si>
  <si>
    <t>Юруц Павел</t>
  </si>
  <si>
    <t>Кастальский Сергей</t>
  </si>
  <si>
    <t>Хацкевич Илья</t>
  </si>
  <si>
    <t>Карабинеры</t>
  </si>
  <si>
    <t>Карбанович Александр</t>
  </si>
  <si>
    <t>Карбанович Станислав</t>
  </si>
  <si>
    <t>Чип и Дейл</t>
  </si>
  <si>
    <t>Зацепин Алексей</t>
  </si>
  <si>
    <t>???</t>
  </si>
  <si>
    <t>Могилевский гранит</t>
  </si>
  <si>
    <t>Плеханенко Виктор</t>
  </si>
  <si>
    <t>Бабицкая Елена</t>
  </si>
  <si>
    <t>2Жур</t>
  </si>
  <si>
    <t>Журович Владимир</t>
  </si>
  <si>
    <t>Журович Людмила</t>
  </si>
  <si>
    <t>BFV</t>
  </si>
  <si>
    <t>Комар Сергей</t>
  </si>
  <si>
    <t>Иконников Александр</t>
  </si>
  <si>
    <t>ITeam</t>
  </si>
  <si>
    <t>Шукайлов Максим</t>
  </si>
  <si>
    <t>Зенчик Екатерина</t>
  </si>
  <si>
    <t>Мертычян Роза</t>
  </si>
  <si>
    <t>Бачила Валерий</t>
  </si>
  <si>
    <t>Колесников Михаил</t>
  </si>
  <si>
    <t>Корень мандрагоры</t>
  </si>
  <si>
    <t>Сафронова Елена</t>
  </si>
  <si>
    <t>Алексеева Екатерина</t>
  </si>
  <si>
    <t>Черепахи</t>
  </si>
  <si>
    <t>Артюх Андрей</t>
  </si>
  <si>
    <t>Ковган Татьяна</t>
  </si>
  <si>
    <t>Trelly's</t>
  </si>
  <si>
    <t>Козел Павел</t>
  </si>
  <si>
    <t>Лира</t>
  </si>
  <si>
    <t>Рыболовлева Ирина</t>
  </si>
  <si>
    <t>Петрикевич Александр</t>
  </si>
  <si>
    <t>Жукова Елизавета</t>
  </si>
  <si>
    <t>Синие 2</t>
  </si>
  <si>
    <r>
      <rPr>
        <b/>
        <sz val="10"/>
        <color indexed="8"/>
        <rFont val="Times New Roman"/>
        <family val="1"/>
      </rPr>
      <t>???</t>
    </r>
    <r>
      <rPr>
        <sz val="10"/>
        <color indexed="8"/>
        <rFont val="Times New Roman"/>
        <family val="1"/>
      </rPr>
      <t xml:space="preserve"> Сергей </t>
    </r>
  </si>
  <si>
    <t>неДОЕХАЛ</t>
  </si>
  <si>
    <t>Недбайло Антон</t>
  </si>
  <si>
    <t>Недбайло Юрий</t>
  </si>
  <si>
    <t>Дубовик Светлана</t>
  </si>
  <si>
    <t>Bazinga!</t>
  </si>
  <si>
    <t>Шаршуков Михаил</t>
  </si>
  <si>
    <t>Кандауров Дмитрий</t>
  </si>
  <si>
    <t>osv</t>
  </si>
  <si>
    <t>Барановский Александр</t>
  </si>
  <si>
    <t>Сергиенко Иван</t>
  </si>
  <si>
    <t>Педаль за отвагу</t>
  </si>
  <si>
    <t>Коваленко Александр</t>
  </si>
  <si>
    <t>Поджигай! Team</t>
  </si>
  <si>
    <t>Сипайло Татьяна</t>
  </si>
  <si>
    <t>Борушко Владимир</t>
  </si>
  <si>
    <t>Железнодорожник</t>
  </si>
  <si>
    <t>Есипович Александр</t>
  </si>
  <si>
    <t>Есипович Дмитрий</t>
  </si>
  <si>
    <t>Печёнов Георгий</t>
  </si>
  <si>
    <t>SWD</t>
  </si>
  <si>
    <t>Крачковский Ян</t>
  </si>
  <si>
    <t>ИХтиандры-ЭХолоты</t>
  </si>
  <si>
    <t>Василевский Егор</t>
  </si>
  <si>
    <t>Любопытные Варвары</t>
  </si>
  <si>
    <t>Слободько Дмитрий</t>
  </si>
  <si>
    <t>salomon</t>
  </si>
  <si>
    <t>Соболь Артём</t>
  </si>
  <si>
    <t>Альбертинские Броды</t>
  </si>
  <si>
    <t>Шерышев Виктор</t>
  </si>
  <si>
    <t>Сичкарь Игорь</t>
  </si>
  <si>
    <t>Дуван Дмитрий</t>
  </si>
  <si>
    <t>Gary Focus</t>
  </si>
  <si>
    <t>Трусов Дмитрий</t>
  </si>
  <si>
    <t>Lost</t>
  </si>
  <si>
    <t>Клауч Виктор</t>
  </si>
  <si>
    <t>Драбович Екатерина</t>
  </si>
  <si>
    <t>Второе дыхание</t>
  </si>
  <si>
    <t>Меньшикова Наталья</t>
  </si>
  <si>
    <r>
      <rPr>
        <b/>
        <sz val="10"/>
        <color indexed="8"/>
        <rFont val="Times New Roman"/>
        <family val="1"/>
      </rPr>
      <t>???</t>
    </r>
    <r>
      <rPr>
        <sz val="10"/>
        <color indexed="8"/>
        <rFont val="Times New Roman"/>
        <family val="1"/>
      </rPr>
      <t xml:space="preserve"> Виталий</t>
    </r>
  </si>
  <si>
    <t>КПД</t>
  </si>
  <si>
    <t>Пилипенко Вячеслав</t>
  </si>
  <si>
    <t>Дубовский Александр</t>
  </si>
  <si>
    <t>WildForce</t>
  </si>
  <si>
    <t>Монахов Роман</t>
  </si>
  <si>
    <t>Домашевич Анастасия</t>
  </si>
  <si>
    <t>Sidor</t>
  </si>
  <si>
    <t>Сидоревич Александр</t>
  </si>
  <si>
    <t>Воздухом подышать</t>
  </si>
  <si>
    <t>Демидов Виктор</t>
  </si>
  <si>
    <t>Медведи na велосипеде</t>
  </si>
  <si>
    <t>Губский Олег</t>
  </si>
  <si>
    <t>Далидович Янина</t>
  </si>
  <si>
    <t>BonGi</t>
  </si>
  <si>
    <t>Смирнов Дмитрий</t>
  </si>
  <si>
    <t>Смурага Евгений</t>
  </si>
  <si>
    <t>БарсучьЁ</t>
  </si>
  <si>
    <t>Шалейников Антон</t>
  </si>
  <si>
    <t>ВнеШОСсеЙные ЕзДУны</t>
  </si>
  <si>
    <t>Орехов Александр</t>
  </si>
  <si>
    <t>Старовойтов Александр</t>
  </si>
  <si>
    <t>Берегись велосипеда!</t>
  </si>
  <si>
    <t>Акулич Игорь</t>
  </si>
  <si>
    <t>Саттаров Евгений</t>
  </si>
  <si>
    <t>Чернецкие</t>
  </si>
  <si>
    <t>Чернецкий Алексей</t>
  </si>
  <si>
    <t>Чернецкая Мария</t>
  </si>
  <si>
    <t>Печерские</t>
  </si>
  <si>
    <t>Дашкевич Владимир</t>
  </si>
  <si>
    <t>Кротты</t>
  </si>
  <si>
    <t>Евдокимов Сергей</t>
  </si>
  <si>
    <t>Wild roses</t>
  </si>
  <si>
    <t>Третьякова Мария</t>
  </si>
  <si>
    <t>Кузнецова Екатерина</t>
  </si>
  <si>
    <t>Pyx</t>
  </si>
  <si>
    <t>Кудряшов Евгений</t>
  </si>
  <si>
    <t>Stranniki</t>
  </si>
  <si>
    <t>Козлей Ольга</t>
  </si>
  <si>
    <t>Wachella'Dream</t>
  </si>
  <si>
    <t>Бабиев Антон</t>
  </si>
  <si>
    <t>Мацкевич Александр</t>
  </si>
  <si>
    <t>ВОМЛЯ</t>
  </si>
  <si>
    <t>Демидович Сергей</t>
  </si>
  <si>
    <t>Андросик Андрей</t>
  </si>
  <si>
    <t>Камикадзе</t>
  </si>
  <si>
    <t>Кулеш Павел</t>
  </si>
  <si>
    <t>Леонов Иван</t>
  </si>
  <si>
    <t>Однозначно</t>
  </si>
  <si>
    <t>Суховерхая Татьяна</t>
  </si>
  <si>
    <t>Шмигельский Алексей</t>
  </si>
  <si>
    <t>Южный Ветер</t>
  </si>
  <si>
    <t>Шванц Алексей</t>
  </si>
  <si>
    <t>Лешие трамваи</t>
  </si>
  <si>
    <t>Томашев Алексей</t>
  </si>
  <si>
    <t>??? Анна</t>
  </si>
  <si>
    <t>Орлова Светлана</t>
  </si>
  <si>
    <t>ЛОсоСЬ</t>
  </si>
  <si>
    <t>ЛБД-ГЛД</t>
  </si>
  <si>
    <t>Лебедева Елена</t>
  </si>
  <si>
    <t>Гладкая Марина</t>
  </si>
  <si>
    <t>Crazy Angels</t>
  </si>
  <si>
    <t>Макеев Андрей</t>
  </si>
  <si>
    <t>Журба Павел</t>
  </si>
  <si>
    <t>Смирнова Юлия</t>
  </si>
  <si>
    <t>Гурина Юлия</t>
  </si>
  <si>
    <t>АнтиПонт</t>
  </si>
  <si>
    <t>Евменчиков Андрей</t>
  </si>
  <si>
    <t>Грицук Татьяна</t>
  </si>
  <si>
    <t>Малиновские</t>
  </si>
  <si>
    <t>Свитящук Дмитрий</t>
  </si>
  <si>
    <t>Малайчук Алёна</t>
  </si>
  <si>
    <t>Король Павел</t>
  </si>
  <si>
    <t>Туда и Обратно</t>
  </si>
  <si>
    <t>Осипенко Александр</t>
  </si>
  <si>
    <t>Утко Анатолий</t>
  </si>
  <si>
    <t>Фантом</t>
  </si>
  <si>
    <t>Удовенко Александр</t>
  </si>
  <si>
    <t>Яшина Дарья</t>
  </si>
  <si>
    <t>Elektrenu keliautoju klubas</t>
  </si>
  <si>
    <t>Audrius Jurgelevicius</t>
  </si>
  <si>
    <t>Saulius Jurgelevicius</t>
  </si>
  <si>
    <t>Литвины</t>
  </si>
  <si>
    <t>Заболоцкий Дмитрий</t>
  </si>
  <si>
    <t>Беляков Михаил</t>
  </si>
  <si>
    <t>Королева Юлия</t>
  </si>
  <si>
    <t>Лещинский Иван</t>
  </si>
  <si>
    <t>Телепаты в отпуске</t>
  </si>
  <si>
    <t>Ракурс.бай</t>
  </si>
  <si>
    <t>Новогран Александр</t>
  </si>
  <si>
    <t>Герасименок Дмитрий</t>
  </si>
  <si>
    <t>IbuttonSport</t>
  </si>
  <si>
    <t>Конюхов Тарас</t>
  </si>
  <si>
    <t>Дружинин Вячеслав</t>
  </si>
  <si>
    <t>Тушенка Team</t>
  </si>
  <si>
    <t>Стасевич Владимир</t>
  </si>
  <si>
    <t>Репчин Кирилл</t>
  </si>
  <si>
    <t>Дорошко Дарья</t>
  </si>
  <si>
    <t>Сюлькин Михаил</t>
  </si>
  <si>
    <t>Группа в полосатых купальниках</t>
  </si>
  <si>
    <t>Каринский Дмитрий</t>
  </si>
  <si>
    <t>Коноплева Вероника</t>
  </si>
  <si>
    <t>ULTRA</t>
  </si>
  <si>
    <t>Полякова Татьяна</t>
  </si>
  <si>
    <t>Лапекин Максим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</si>
</sst>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sz val="10"/>
      <color theme="1"/>
      <name val="Times New Roman"/>
      <family val="1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1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14" fontId="41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0" fontId="44" fillId="12" borderId="10" xfId="0" applyFont="1" applyFill="1" applyBorder="1" applyAlignment="1">
      <alignment horizontal="center" wrapText="1"/>
    </xf>
    <xf numFmtId="0" fontId="44" fillId="12" borderId="10" xfId="0" applyFont="1" applyFill="1" applyBorder="1" applyAlignment="1">
      <alignment/>
    </xf>
    <xf numFmtId="0" fontId="44" fillId="0" borderId="0" xfId="0" applyFont="1" applyAlignment="1">
      <alignment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/>
    </xf>
    <xf numFmtId="14" fontId="41" fillId="0" borderId="10" xfId="0" applyNumberFormat="1" applyFont="1" applyBorder="1" applyAlignment="1">
      <alignment/>
    </xf>
    <xf numFmtId="0" fontId="41" fillId="13" borderId="10" xfId="0" applyFont="1" applyFill="1" applyBorder="1" applyAlignment="1">
      <alignment/>
    </xf>
    <xf numFmtId="3" fontId="41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4" fillId="0" borderId="0" xfId="0" applyFont="1" applyBorder="1" applyAlignment="1">
      <alignment/>
    </xf>
    <xf numFmtId="14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43" fillId="0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1" fillId="33" borderId="1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49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13" borderId="10" xfId="0" applyFont="1" applyFill="1" applyBorder="1" applyAlignment="1">
      <alignment horizontal="left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5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C2"/>
    </sheetView>
  </sheetViews>
  <sheetFormatPr defaultColWidth="9.140625" defaultRowHeight="15"/>
  <cols>
    <col min="1" max="1" width="6.7109375" style="2" customWidth="1"/>
    <col min="2" max="2" width="6.140625" style="2" customWidth="1"/>
    <col min="3" max="3" width="19.8515625" style="2" customWidth="1"/>
    <col min="4" max="4" width="9.28125" style="2" customWidth="1"/>
    <col min="5" max="5" width="18.140625" style="2" customWidth="1"/>
    <col min="6" max="6" width="4.00390625" style="2" customWidth="1"/>
    <col min="7" max="7" width="8.140625" style="2" customWidth="1"/>
    <col min="8" max="8" width="7.28125" style="2" customWidth="1"/>
    <col min="9" max="9" width="7.140625" style="2" customWidth="1"/>
    <col min="10" max="10" width="20.421875" style="2" customWidth="1"/>
    <col min="11" max="11" width="4.140625" style="2" customWidth="1"/>
    <col min="12" max="12" width="8.140625" style="2" customWidth="1"/>
    <col min="13" max="13" width="7.140625" style="2" customWidth="1"/>
    <col min="14" max="14" width="7.28125" style="2" customWidth="1"/>
    <col min="15" max="15" width="5.00390625" style="2" customWidth="1"/>
    <col min="16" max="16" width="7.140625" style="2" customWidth="1"/>
    <col min="17" max="18" width="9.140625" style="2" customWidth="1"/>
    <col min="19" max="16384" width="9.140625" style="2" customWidth="1"/>
  </cols>
  <sheetData>
    <row r="1" spans="1:17" ht="19.5">
      <c r="A1" s="29" t="s">
        <v>0</v>
      </c>
      <c r="B1" s="29"/>
      <c r="C1" s="2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>
      <c r="A2" s="30" t="s">
        <v>33</v>
      </c>
      <c r="B2" s="30"/>
      <c r="C2" s="30"/>
      <c r="D2" s="3"/>
      <c r="E2" s="4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5" ht="12.75" hidden="1">
      <c r="A3" s="31" t="s">
        <v>2</v>
      </c>
      <c r="B3" s="31"/>
      <c r="C3" s="5" t="s">
        <v>3</v>
      </c>
      <c r="E3" s="2" t="s">
        <v>4</v>
      </c>
    </row>
    <row r="4" spans="1:5" ht="12.75" hidden="1">
      <c r="A4" s="2" t="s">
        <v>5</v>
      </c>
      <c r="B4" s="6">
        <v>41067</v>
      </c>
      <c r="C4" s="7">
        <v>100000</v>
      </c>
      <c r="E4" s="7">
        <v>30000</v>
      </c>
    </row>
    <row r="5" spans="1:3" ht="12.75" hidden="1">
      <c r="A5" s="31" t="s">
        <v>6</v>
      </c>
      <c r="B5" s="31"/>
      <c r="C5" s="7">
        <v>180000</v>
      </c>
    </row>
    <row r="7" spans="1:18" s="10" customFormat="1" ht="25.5">
      <c r="A7" s="8" t="s">
        <v>7</v>
      </c>
      <c r="B7" s="8" t="s">
        <v>8</v>
      </c>
      <c r="C7" s="8" t="s">
        <v>9</v>
      </c>
      <c r="D7" s="8" t="s">
        <v>10</v>
      </c>
      <c r="E7" s="8" t="s">
        <v>39</v>
      </c>
      <c r="F7" s="8" t="s">
        <v>11</v>
      </c>
      <c r="G7" s="8" t="s">
        <v>32</v>
      </c>
      <c r="H7" s="8" t="s">
        <v>12</v>
      </c>
      <c r="I7" s="8" t="s">
        <v>13</v>
      </c>
      <c r="J7" s="8" t="s">
        <v>40</v>
      </c>
      <c r="K7" s="8" t="s">
        <v>11</v>
      </c>
      <c r="L7" s="8" t="s">
        <v>32</v>
      </c>
      <c r="M7" s="8" t="s">
        <v>12</v>
      </c>
      <c r="N7" s="8" t="s">
        <v>13</v>
      </c>
      <c r="O7" s="8" t="s">
        <v>14</v>
      </c>
      <c r="P7" s="8" t="s">
        <v>13</v>
      </c>
      <c r="Q7" s="8" t="s">
        <v>15</v>
      </c>
      <c r="R7" s="9" t="s">
        <v>17</v>
      </c>
    </row>
    <row r="8" spans="1:18" ht="12.75" customHeight="1">
      <c r="A8" s="11">
        <v>1</v>
      </c>
      <c r="B8" s="12">
        <v>1</v>
      </c>
      <c r="C8" s="12" t="s">
        <v>24</v>
      </c>
      <c r="D8" s="13">
        <v>41067</v>
      </c>
      <c r="E8" s="14" t="s">
        <v>60</v>
      </c>
      <c r="F8" s="11" t="s">
        <v>18</v>
      </c>
      <c r="G8" s="11"/>
      <c r="H8" s="11"/>
      <c r="I8" s="15">
        <f>IF($D8&lt;=$B$4,$C$4,$C$5)*(1-H8/100)</f>
        <v>100000</v>
      </c>
      <c r="J8" s="11" t="s">
        <v>25</v>
      </c>
      <c r="K8" s="11" t="s">
        <v>26</v>
      </c>
      <c r="L8" s="11"/>
      <c r="M8" s="11"/>
      <c r="N8" s="15">
        <f>IF($D8&lt;=$B$4,$C$4,$C$5)*(1-M8/100)</f>
        <v>100000</v>
      </c>
      <c r="O8" s="11">
        <v>1</v>
      </c>
      <c r="P8" s="15">
        <f aca="true" t="shared" si="0" ref="P8:P20">$E$4*O8</f>
        <v>30000</v>
      </c>
      <c r="Q8" s="15">
        <f aca="true" t="shared" si="1" ref="Q8:Q20">I8+N8+P8</f>
        <v>230000</v>
      </c>
      <c r="R8" s="11" t="str">
        <f>IF(OR(F8="Ж",K8="Ж"),"Mix","М")</f>
        <v>Mix</v>
      </c>
    </row>
    <row r="9" spans="1:18" ht="12.75" customHeight="1">
      <c r="A9" s="11">
        <v>2</v>
      </c>
      <c r="B9" s="12">
        <v>2</v>
      </c>
      <c r="C9" s="12" t="s">
        <v>65</v>
      </c>
      <c r="D9" s="13">
        <v>41067</v>
      </c>
      <c r="E9" s="14" t="s">
        <v>66</v>
      </c>
      <c r="F9" s="11" t="s">
        <v>18</v>
      </c>
      <c r="G9" s="11"/>
      <c r="H9" s="11"/>
      <c r="I9" s="15">
        <f aca="true" t="shared" si="2" ref="I9:I28">IF($D9&lt;=$B$4,$C$4,$C$5)*(1-H9/100)</f>
        <v>100000</v>
      </c>
      <c r="J9" s="11" t="s">
        <v>67</v>
      </c>
      <c r="K9" s="11" t="s">
        <v>18</v>
      </c>
      <c r="L9" s="11"/>
      <c r="M9" s="11"/>
      <c r="N9" s="15">
        <f aca="true" t="shared" si="3" ref="N9:N28">IF($D9&lt;=$B$4,$C$4,$C$5)*(1-M9/100)</f>
        <v>100000</v>
      </c>
      <c r="O9" s="11"/>
      <c r="P9" s="15">
        <f t="shared" si="0"/>
        <v>0</v>
      </c>
      <c r="Q9" s="15">
        <f t="shared" si="1"/>
        <v>200000</v>
      </c>
      <c r="R9" s="11" t="str">
        <f aca="true" t="shared" si="4" ref="R9:R20">IF(OR(F9="Ж",K9="Ж"),"Mix","М")</f>
        <v>М</v>
      </c>
    </row>
    <row r="10" spans="1:18" ht="12.75" customHeight="1">
      <c r="A10" s="11">
        <v>3</v>
      </c>
      <c r="B10" s="12">
        <v>3</v>
      </c>
      <c r="C10" s="12" t="s">
        <v>68</v>
      </c>
      <c r="D10" s="13">
        <v>41067</v>
      </c>
      <c r="E10" s="14" t="s">
        <v>69</v>
      </c>
      <c r="F10" s="11" t="s">
        <v>18</v>
      </c>
      <c r="G10" s="11"/>
      <c r="H10" s="11"/>
      <c r="I10" s="15">
        <f t="shared" si="2"/>
        <v>100000</v>
      </c>
      <c r="J10" s="11" t="s">
        <v>70</v>
      </c>
      <c r="K10" s="11" t="s">
        <v>18</v>
      </c>
      <c r="L10" s="11"/>
      <c r="M10" s="11"/>
      <c r="N10" s="15">
        <f t="shared" si="3"/>
        <v>100000</v>
      </c>
      <c r="O10" s="11">
        <v>1</v>
      </c>
      <c r="P10" s="15">
        <f t="shared" si="0"/>
        <v>30000</v>
      </c>
      <c r="Q10" s="15">
        <f t="shared" si="1"/>
        <v>230000</v>
      </c>
      <c r="R10" s="11" t="str">
        <f t="shared" si="4"/>
        <v>М</v>
      </c>
    </row>
    <row r="11" spans="1:18" ht="12.75" customHeight="1">
      <c r="A11" s="11">
        <v>4</v>
      </c>
      <c r="B11" s="12">
        <v>4</v>
      </c>
      <c r="C11" s="12" t="s">
        <v>83</v>
      </c>
      <c r="D11" s="13">
        <v>41067</v>
      </c>
      <c r="E11" s="14" t="s">
        <v>84</v>
      </c>
      <c r="F11" s="11" t="s">
        <v>26</v>
      </c>
      <c r="G11" s="11"/>
      <c r="H11" s="11"/>
      <c r="I11" s="15">
        <f t="shared" si="2"/>
        <v>100000</v>
      </c>
      <c r="J11" s="11" t="s">
        <v>85</v>
      </c>
      <c r="K11" s="11" t="s">
        <v>26</v>
      </c>
      <c r="L11" s="11"/>
      <c r="M11" s="11"/>
      <c r="N11" s="15">
        <f t="shared" si="3"/>
        <v>100000</v>
      </c>
      <c r="O11" s="11">
        <v>1</v>
      </c>
      <c r="P11" s="15">
        <f t="shared" si="0"/>
        <v>30000</v>
      </c>
      <c r="Q11" s="15">
        <f t="shared" si="1"/>
        <v>230000</v>
      </c>
      <c r="R11" s="11" t="str">
        <f t="shared" si="4"/>
        <v>Mix</v>
      </c>
    </row>
    <row r="12" spans="1:18" ht="12.75" customHeight="1">
      <c r="A12" s="11">
        <v>5</v>
      </c>
      <c r="B12" s="12">
        <v>5</v>
      </c>
      <c r="C12" s="12" t="s">
        <v>90</v>
      </c>
      <c r="D12" s="13">
        <v>41067</v>
      </c>
      <c r="E12" s="14" t="s">
        <v>91</v>
      </c>
      <c r="F12" s="11" t="s">
        <v>18</v>
      </c>
      <c r="G12" s="11"/>
      <c r="H12" s="11"/>
      <c r="I12" s="15">
        <f t="shared" si="2"/>
        <v>100000</v>
      </c>
      <c r="J12" s="11" t="s">
        <v>92</v>
      </c>
      <c r="K12" s="11" t="s">
        <v>18</v>
      </c>
      <c r="L12" s="11"/>
      <c r="M12" s="11"/>
      <c r="N12" s="15">
        <f t="shared" si="3"/>
        <v>100000</v>
      </c>
      <c r="O12" s="11">
        <v>1</v>
      </c>
      <c r="P12" s="15">
        <f t="shared" si="0"/>
        <v>30000</v>
      </c>
      <c r="Q12" s="15">
        <f t="shared" si="1"/>
        <v>230000</v>
      </c>
      <c r="R12" s="11" t="str">
        <f t="shared" si="4"/>
        <v>М</v>
      </c>
    </row>
    <row r="13" spans="1:18" ht="12.75" customHeight="1">
      <c r="A13" s="11">
        <v>6</v>
      </c>
      <c r="B13" s="12">
        <v>6</v>
      </c>
      <c r="C13" s="12" t="s">
        <v>110</v>
      </c>
      <c r="D13" s="13">
        <v>41067</v>
      </c>
      <c r="E13" s="14" t="s">
        <v>111</v>
      </c>
      <c r="F13" s="11" t="s">
        <v>18</v>
      </c>
      <c r="G13" s="11"/>
      <c r="H13" s="11"/>
      <c r="I13" s="15">
        <f t="shared" si="2"/>
        <v>100000</v>
      </c>
      <c r="J13" s="11" t="s">
        <v>112</v>
      </c>
      <c r="K13" s="11" t="s">
        <v>18</v>
      </c>
      <c r="L13" s="11"/>
      <c r="M13" s="11"/>
      <c r="N13" s="15">
        <f t="shared" si="3"/>
        <v>100000</v>
      </c>
      <c r="O13" s="11">
        <v>1</v>
      </c>
      <c r="P13" s="15">
        <f t="shared" si="0"/>
        <v>30000</v>
      </c>
      <c r="Q13" s="15">
        <f t="shared" si="1"/>
        <v>230000</v>
      </c>
      <c r="R13" s="11" t="str">
        <f t="shared" si="4"/>
        <v>М</v>
      </c>
    </row>
    <row r="14" spans="1:18" ht="12.75" customHeight="1">
      <c r="A14" s="11">
        <v>7</v>
      </c>
      <c r="B14" s="12">
        <v>7</v>
      </c>
      <c r="C14" s="12" t="s">
        <v>121</v>
      </c>
      <c r="D14" s="13">
        <v>41067</v>
      </c>
      <c r="E14" s="14" t="s">
        <v>31</v>
      </c>
      <c r="F14" s="11" t="s">
        <v>18</v>
      </c>
      <c r="G14" s="11"/>
      <c r="H14" s="11"/>
      <c r="I14" s="15">
        <f t="shared" si="2"/>
        <v>100000</v>
      </c>
      <c r="J14" s="11" t="s">
        <v>122</v>
      </c>
      <c r="K14" s="11" t="s">
        <v>18</v>
      </c>
      <c r="L14" s="11"/>
      <c r="M14" s="11"/>
      <c r="N14" s="15">
        <f t="shared" si="3"/>
        <v>100000</v>
      </c>
      <c r="O14" s="11">
        <v>1</v>
      </c>
      <c r="P14" s="15">
        <f t="shared" si="0"/>
        <v>30000</v>
      </c>
      <c r="Q14" s="15">
        <f t="shared" si="1"/>
        <v>230000</v>
      </c>
      <c r="R14" s="11" t="str">
        <f t="shared" si="4"/>
        <v>М</v>
      </c>
    </row>
    <row r="15" spans="1:18" ht="12.75" customHeight="1">
      <c r="A15" s="11">
        <v>8</v>
      </c>
      <c r="B15" s="12">
        <v>8</v>
      </c>
      <c r="C15" s="12" t="s">
        <v>125</v>
      </c>
      <c r="D15" s="13">
        <v>41067</v>
      </c>
      <c r="E15" s="14" t="s">
        <v>126</v>
      </c>
      <c r="F15" s="16" t="s">
        <v>18</v>
      </c>
      <c r="G15" s="16"/>
      <c r="H15" s="16"/>
      <c r="I15" s="15">
        <f t="shared" si="2"/>
        <v>100000</v>
      </c>
      <c r="J15" s="11" t="s">
        <v>127</v>
      </c>
      <c r="K15" s="11" t="s">
        <v>26</v>
      </c>
      <c r="L15" s="16"/>
      <c r="M15" s="11"/>
      <c r="N15" s="15">
        <f t="shared" si="3"/>
        <v>100000</v>
      </c>
      <c r="O15" s="11"/>
      <c r="P15" s="15">
        <f t="shared" si="0"/>
        <v>0</v>
      </c>
      <c r="Q15" s="15">
        <f t="shared" si="1"/>
        <v>200000</v>
      </c>
      <c r="R15" s="11" t="str">
        <f t="shared" si="4"/>
        <v>Mix</v>
      </c>
    </row>
    <row r="16" spans="1:18" ht="12.75" customHeight="1">
      <c r="A16" s="11">
        <v>9</v>
      </c>
      <c r="B16" s="12">
        <v>9</v>
      </c>
      <c r="C16" s="12" t="s">
        <v>131</v>
      </c>
      <c r="D16" s="13">
        <v>41067</v>
      </c>
      <c r="E16" s="14" t="s">
        <v>132</v>
      </c>
      <c r="F16" s="16" t="s">
        <v>18</v>
      </c>
      <c r="G16" s="16"/>
      <c r="H16" s="16"/>
      <c r="I16" s="15">
        <f t="shared" si="2"/>
        <v>100000</v>
      </c>
      <c r="J16" s="11" t="s">
        <v>19</v>
      </c>
      <c r="K16" s="11" t="s">
        <v>18</v>
      </c>
      <c r="L16" s="16"/>
      <c r="M16" s="11"/>
      <c r="N16" s="15">
        <f t="shared" si="3"/>
        <v>100000</v>
      </c>
      <c r="O16" s="11">
        <v>1</v>
      </c>
      <c r="P16" s="15">
        <f t="shared" si="0"/>
        <v>30000</v>
      </c>
      <c r="Q16" s="15">
        <f t="shared" si="1"/>
        <v>230000</v>
      </c>
      <c r="R16" s="11" t="str">
        <f t="shared" si="4"/>
        <v>М</v>
      </c>
    </row>
    <row r="17" spans="1:18" ht="12.75" customHeight="1">
      <c r="A17" s="11">
        <v>10</v>
      </c>
      <c r="B17" s="12">
        <v>10</v>
      </c>
      <c r="C17" s="12" t="s">
        <v>182</v>
      </c>
      <c r="D17" s="13">
        <v>41067</v>
      </c>
      <c r="E17" s="14" t="s">
        <v>183</v>
      </c>
      <c r="F17" s="16" t="s">
        <v>18</v>
      </c>
      <c r="G17" s="16"/>
      <c r="H17" s="16"/>
      <c r="I17" s="15">
        <f t="shared" si="2"/>
        <v>100000</v>
      </c>
      <c r="J17" s="11" t="s">
        <v>184</v>
      </c>
      <c r="K17" s="11" t="s">
        <v>18</v>
      </c>
      <c r="L17" s="16"/>
      <c r="M17" s="11"/>
      <c r="N17" s="15">
        <f t="shared" si="3"/>
        <v>100000</v>
      </c>
      <c r="O17" s="11"/>
      <c r="P17" s="15">
        <f t="shared" si="0"/>
        <v>0</v>
      </c>
      <c r="Q17" s="15">
        <f t="shared" si="1"/>
        <v>200000</v>
      </c>
      <c r="R17" s="11" t="str">
        <f t="shared" si="4"/>
        <v>М</v>
      </c>
    </row>
    <row r="18" spans="1:18" ht="12.75" customHeight="1">
      <c r="A18" s="11">
        <v>11</v>
      </c>
      <c r="B18" s="12">
        <v>11</v>
      </c>
      <c r="C18" s="12" t="s">
        <v>27</v>
      </c>
      <c r="D18" s="13">
        <v>41067</v>
      </c>
      <c r="E18" s="14" t="s">
        <v>28</v>
      </c>
      <c r="F18" s="16" t="s">
        <v>18</v>
      </c>
      <c r="G18" s="16"/>
      <c r="H18" s="16"/>
      <c r="I18" s="15">
        <f t="shared" si="2"/>
        <v>100000</v>
      </c>
      <c r="J18" s="11" t="s">
        <v>29</v>
      </c>
      <c r="K18" s="11" t="s">
        <v>26</v>
      </c>
      <c r="L18" s="16"/>
      <c r="M18" s="11"/>
      <c r="N18" s="15">
        <f t="shared" si="3"/>
        <v>100000</v>
      </c>
      <c r="O18" s="11">
        <v>1</v>
      </c>
      <c r="P18" s="15">
        <f t="shared" si="0"/>
        <v>30000</v>
      </c>
      <c r="Q18" s="15">
        <f t="shared" si="1"/>
        <v>230000</v>
      </c>
      <c r="R18" s="11" t="str">
        <f t="shared" si="4"/>
        <v>Mix</v>
      </c>
    </row>
    <row r="19" spans="1:18" ht="12.75" customHeight="1">
      <c r="A19" s="11">
        <v>12</v>
      </c>
      <c r="B19" s="12">
        <v>12</v>
      </c>
      <c r="C19" s="12" t="s">
        <v>254</v>
      </c>
      <c r="D19" s="13">
        <v>41067</v>
      </c>
      <c r="E19" s="14" t="s">
        <v>252</v>
      </c>
      <c r="F19" s="16" t="s">
        <v>18</v>
      </c>
      <c r="G19" s="16">
        <v>303382</v>
      </c>
      <c r="H19" s="16"/>
      <c r="I19" s="15">
        <f t="shared" si="2"/>
        <v>100000</v>
      </c>
      <c r="J19" s="11" t="s">
        <v>253</v>
      </c>
      <c r="K19" s="11" t="s">
        <v>18</v>
      </c>
      <c r="L19" s="16">
        <v>659924</v>
      </c>
      <c r="M19" s="11"/>
      <c r="N19" s="15">
        <f t="shared" si="3"/>
        <v>100000</v>
      </c>
      <c r="O19" s="11"/>
      <c r="P19" s="15">
        <f t="shared" si="0"/>
        <v>0</v>
      </c>
      <c r="Q19" s="15">
        <f t="shared" si="1"/>
        <v>200000</v>
      </c>
      <c r="R19" s="11" t="str">
        <f t="shared" si="4"/>
        <v>М</v>
      </c>
    </row>
    <row r="20" spans="1:18" ht="12.75" customHeight="1">
      <c r="A20" s="11">
        <v>13</v>
      </c>
      <c r="B20" s="12">
        <v>13</v>
      </c>
      <c r="C20" s="12" t="s">
        <v>273</v>
      </c>
      <c r="D20" s="13">
        <v>41067</v>
      </c>
      <c r="E20" s="14" t="s">
        <v>274</v>
      </c>
      <c r="F20" s="16" t="s">
        <v>18</v>
      </c>
      <c r="G20" s="16"/>
      <c r="H20" s="16"/>
      <c r="I20" s="15">
        <f t="shared" si="2"/>
        <v>100000</v>
      </c>
      <c r="J20" s="11" t="s">
        <v>275</v>
      </c>
      <c r="K20" s="11" t="s">
        <v>18</v>
      </c>
      <c r="L20" s="16"/>
      <c r="M20" s="11"/>
      <c r="N20" s="15">
        <f t="shared" si="3"/>
        <v>100000</v>
      </c>
      <c r="O20" s="11"/>
      <c r="P20" s="15">
        <f t="shared" si="0"/>
        <v>0</v>
      </c>
      <c r="Q20" s="15">
        <f t="shared" si="1"/>
        <v>200000</v>
      </c>
      <c r="R20" s="11" t="str">
        <f t="shared" si="4"/>
        <v>М</v>
      </c>
    </row>
    <row r="21" spans="1:18" ht="12.75" customHeight="1">
      <c r="A21" s="11">
        <v>14</v>
      </c>
      <c r="B21" s="12">
        <v>14</v>
      </c>
      <c r="C21" s="12" t="s">
        <v>443</v>
      </c>
      <c r="D21" s="13">
        <v>41067</v>
      </c>
      <c r="E21" s="28" t="s">
        <v>442</v>
      </c>
      <c r="F21" s="16" t="s">
        <v>18</v>
      </c>
      <c r="G21" s="16"/>
      <c r="H21" s="16"/>
      <c r="I21" s="15">
        <f t="shared" si="2"/>
        <v>100000</v>
      </c>
      <c r="J21" s="16" t="s">
        <v>302</v>
      </c>
      <c r="K21" s="11" t="s">
        <v>18</v>
      </c>
      <c r="L21" s="16"/>
      <c r="M21" s="11"/>
      <c r="N21" s="15">
        <f t="shared" si="3"/>
        <v>100000</v>
      </c>
      <c r="O21" s="11"/>
      <c r="P21" s="15">
        <f>$E$4*O21</f>
        <v>0</v>
      </c>
      <c r="Q21" s="15">
        <f>I21+N21+P21</f>
        <v>200000</v>
      </c>
      <c r="R21" s="11" t="str">
        <f>IF(OR(F21="Ж",K21="Ж"),"Mix","М")</f>
        <v>М</v>
      </c>
    </row>
    <row r="22" spans="1:18" ht="12.75" customHeight="1">
      <c r="A22" s="11">
        <v>15</v>
      </c>
      <c r="B22" s="12">
        <v>15</v>
      </c>
      <c r="C22" s="12" t="s">
        <v>413</v>
      </c>
      <c r="D22" s="13">
        <v>41067</v>
      </c>
      <c r="E22" s="14" t="s">
        <v>336</v>
      </c>
      <c r="F22" s="16" t="s">
        <v>18</v>
      </c>
      <c r="G22" s="16"/>
      <c r="H22" s="16"/>
      <c r="I22" s="15">
        <f t="shared" si="2"/>
        <v>100000</v>
      </c>
      <c r="J22" s="11" t="s">
        <v>30</v>
      </c>
      <c r="K22" s="11" t="s">
        <v>18</v>
      </c>
      <c r="L22" s="16"/>
      <c r="M22" s="11"/>
      <c r="N22" s="15">
        <f t="shared" si="3"/>
        <v>100000</v>
      </c>
      <c r="O22" s="11">
        <v>1</v>
      </c>
      <c r="P22" s="15">
        <f>$E$4*O22</f>
        <v>30000</v>
      </c>
      <c r="Q22" s="15">
        <f>I22+N22+P22</f>
        <v>230000</v>
      </c>
      <c r="R22" s="11" t="str">
        <f>IF(OR(F22="Ж",K22="Ж"),"Mix","М")</f>
        <v>М</v>
      </c>
    </row>
    <row r="23" spans="1:18" ht="12.75" customHeight="1">
      <c r="A23" s="11">
        <v>16</v>
      </c>
      <c r="B23" s="12">
        <v>16</v>
      </c>
      <c r="C23" s="12" t="s">
        <v>337</v>
      </c>
      <c r="D23" s="13">
        <v>41067</v>
      </c>
      <c r="E23" s="14" t="s">
        <v>338</v>
      </c>
      <c r="F23" s="16" t="s">
        <v>18</v>
      </c>
      <c r="G23" s="16"/>
      <c r="H23" s="16"/>
      <c r="I23" s="15">
        <f t="shared" si="2"/>
        <v>100000</v>
      </c>
      <c r="J23" s="27" t="s">
        <v>412</v>
      </c>
      <c r="K23" s="11" t="s">
        <v>26</v>
      </c>
      <c r="L23" s="16"/>
      <c r="M23" s="11"/>
      <c r="N23" s="15">
        <f t="shared" si="3"/>
        <v>100000</v>
      </c>
      <c r="O23" s="11"/>
      <c r="P23" s="15">
        <f>$E$4*O23</f>
        <v>0</v>
      </c>
      <c r="Q23" s="15">
        <f>I23+N23+P23</f>
        <v>200000</v>
      </c>
      <c r="R23" s="11" t="str">
        <f>IF(OR(F23="Ж",K23="Ж"),"Mix","М")</f>
        <v>Mix</v>
      </c>
    </row>
    <row r="24" spans="1:18" ht="12.75" customHeight="1">
      <c r="A24" s="11">
        <v>17</v>
      </c>
      <c r="B24" s="12">
        <v>17</v>
      </c>
      <c r="C24" s="12" t="s">
        <v>339</v>
      </c>
      <c r="D24" s="13">
        <v>41067</v>
      </c>
      <c r="E24" s="14" t="s">
        <v>340</v>
      </c>
      <c r="F24" s="16" t="s">
        <v>18</v>
      </c>
      <c r="G24" s="16"/>
      <c r="H24" s="16"/>
      <c r="I24" s="15">
        <f t="shared" si="2"/>
        <v>100000</v>
      </c>
      <c r="J24" s="27" t="s">
        <v>453</v>
      </c>
      <c r="K24" s="11" t="s">
        <v>26</v>
      </c>
      <c r="L24" s="16"/>
      <c r="M24" s="11"/>
      <c r="N24" s="15">
        <f t="shared" si="3"/>
        <v>100000</v>
      </c>
      <c r="O24" s="11">
        <v>1</v>
      </c>
      <c r="P24" s="15">
        <f>$E$4*O24</f>
        <v>30000</v>
      </c>
      <c r="Q24" s="15">
        <f>I24+N24+P24</f>
        <v>230000</v>
      </c>
      <c r="R24" s="11" t="str">
        <f>IF(OR(F24="Ж",K24="Ж"),"Mix","М")</f>
        <v>Mix</v>
      </c>
    </row>
    <row r="25" spans="1:18" ht="12.75" customHeight="1">
      <c r="A25" s="11">
        <v>18</v>
      </c>
      <c r="B25" s="12">
        <v>18</v>
      </c>
      <c r="C25" s="12" t="s">
        <v>341</v>
      </c>
      <c r="D25" s="13">
        <v>41067</v>
      </c>
      <c r="E25" s="14" t="s">
        <v>342</v>
      </c>
      <c r="F25" s="16" t="s">
        <v>18</v>
      </c>
      <c r="G25" s="16"/>
      <c r="H25" s="16"/>
      <c r="I25" s="15">
        <f t="shared" si="2"/>
        <v>100000</v>
      </c>
      <c r="J25" s="26" t="s">
        <v>288</v>
      </c>
      <c r="K25" s="11"/>
      <c r="L25" s="16"/>
      <c r="M25" s="11"/>
      <c r="N25" s="15">
        <f t="shared" si="3"/>
        <v>100000</v>
      </c>
      <c r="O25" s="11"/>
      <c r="P25" s="15">
        <f>$E$4*O25</f>
        <v>0</v>
      </c>
      <c r="Q25" s="15">
        <f>I25+N25+P25</f>
        <v>200000</v>
      </c>
      <c r="R25" s="11" t="str">
        <f>IF(OR(F25="Ж",K25="Ж"),"Mix","М")</f>
        <v>М</v>
      </c>
    </row>
    <row r="26" spans="1:18" ht="12.75" customHeight="1">
      <c r="A26" s="11">
        <v>19</v>
      </c>
      <c r="B26" s="12">
        <v>19</v>
      </c>
      <c r="C26" s="12" t="s">
        <v>343</v>
      </c>
      <c r="D26" s="13">
        <v>41067</v>
      </c>
      <c r="E26" s="14" t="s">
        <v>344</v>
      </c>
      <c r="F26" s="16" t="s">
        <v>18</v>
      </c>
      <c r="G26" s="16"/>
      <c r="H26" s="16"/>
      <c r="I26" s="15">
        <f t="shared" si="2"/>
        <v>100000</v>
      </c>
      <c r="J26" s="26" t="s">
        <v>288</v>
      </c>
      <c r="K26" s="11"/>
      <c r="L26" s="16"/>
      <c r="M26" s="11"/>
      <c r="N26" s="15">
        <f t="shared" si="3"/>
        <v>100000</v>
      </c>
      <c r="O26" s="11"/>
      <c r="P26" s="15">
        <f>$E$4*O26</f>
        <v>0</v>
      </c>
      <c r="Q26" s="15">
        <f>I26+N26+P26</f>
        <v>200000</v>
      </c>
      <c r="R26" s="11" t="str">
        <f>IF(OR(F26="Ж",K26="Ж"),"Mix","М")</f>
        <v>М</v>
      </c>
    </row>
    <row r="27" spans="1:18" ht="12.75" customHeight="1">
      <c r="A27" s="11">
        <v>20</v>
      </c>
      <c r="B27" s="12">
        <v>20</v>
      </c>
      <c r="C27" s="12" t="s">
        <v>345</v>
      </c>
      <c r="D27" s="13">
        <v>41067</v>
      </c>
      <c r="E27" s="14" t="s">
        <v>346</v>
      </c>
      <c r="F27" s="16" t="s">
        <v>18</v>
      </c>
      <c r="G27" s="16"/>
      <c r="H27" s="16"/>
      <c r="I27" s="15">
        <f t="shared" si="2"/>
        <v>100000</v>
      </c>
      <c r="J27" s="27" t="s">
        <v>347</v>
      </c>
      <c r="K27" s="11" t="s">
        <v>18</v>
      </c>
      <c r="L27" s="16"/>
      <c r="M27" s="11"/>
      <c r="N27" s="15">
        <f t="shared" si="3"/>
        <v>100000</v>
      </c>
      <c r="O27" s="11"/>
      <c r="P27" s="15">
        <f>$E$4*O27</f>
        <v>0</v>
      </c>
      <c r="Q27" s="15">
        <f>I27+N27+P27</f>
        <v>200000</v>
      </c>
      <c r="R27" s="11" t="str">
        <f>IF(OR(F27="Ж",K27="Ж"),"Mix","М")</f>
        <v>М</v>
      </c>
    </row>
    <row r="28" spans="1:18" ht="12.75" customHeight="1">
      <c r="A28" s="11">
        <v>21</v>
      </c>
      <c r="B28" s="12">
        <v>21</v>
      </c>
      <c r="C28" s="12" t="s">
        <v>349</v>
      </c>
      <c r="D28" s="13">
        <v>41067</v>
      </c>
      <c r="E28" s="14" t="s">
        <v>348</v>
      </c>
      <c r="F28" s="16" t="s">
        <v>18</v>
      </c>
      <c r="G28" s="16"/>
      <c r="H28" s="16"/>
      <c r="I28" s="15">
        <f t="shared" si="2"/>
        <v>100000</v>
      </c>
      <c r="J28" s="27" t="s">
        <v>350</v>
      </c>
      <c r="K28" s="11" t="s">
        <v>18</v>
      </c>
      <c r="L28" s="16"/>
      <c r="M28" s="11"/>
      <c r="N28" s="15">
        <f t="shared" si="3"/>
        <v>100000</v>
      </c>
      <c r="O28" s="11"/>
      <c r="P28" s="15">
        <f>$E$4*O28</f>
        <v>0</v>
      </c>
      <c r="Q28" s="15">
        <f>I28+N28+P28</f>
        <v>200000</v>
      </c>
      <c r="R28" s="11" t="str">
        <f>IF(OR(F28="Ж",K28="Ж"),"Mix","М")</f>
        <v>М</v>
      </c>
    </row>
    <row r="29" spans="1:18" ht="12.75" customHeight="1">
      <c r="A29" s="11">
        <v>22</v>
      </c>
      <c r="B29" s="12">
        <v>22</v>
      </c>
      <c r="C29" s="12" t="s">
        <v>422</v>
      </c>
      <c r="D29" s="13">
        <v>41067</v>
      </c>
      <c r="E29" s="14" t="s">
        <v>423</v>
      </c>
      <c r="F29" s="16" t="s">
        <v>18</v>
      </c>
      <c r="G29" s="16"/>
      <c r="H29" s="16"/>
      <c r="I29" s="15">
        <f>IF($D29&lt;=$B$4,$C$4,$C$5)*(1-H29/100)</f>
        <v>100000</v>
      </c>
      <c r="J29" s="27" t="s">
        <v>424</v>
      </c>
      <c r="K29" s="11" t="s">
        <v>26</v>
      </c>
      <c r="L29" s="16"/>
      <c r="M29" s="11"/>
      <c r="N29" s="15">
        <f>IF($D29&lt;=$B$4,$C$4,$C$5)*(1-M29/100)</f>
        <v>100000</v>
      </c>
      <c r="O29" s="11"/>
      <c r="P29" s="15">
        <f>$E$4*O29</f>
        <v>0</v>
      </c>
      <c r="Q29" s="15">
        <f>I29+N29+P29</f>
        <v>200000</v>
      </c>
      <c r="R29" s="11" t="str">
        <f>IF(OR(F29="Ж",K29="Ж"),"Mix","М")</f>
        <v>Mix</v>
      </c>
    </row>
    <row r="30" ht="12.75" customHeight="1"/>
    <row r="31" ht="12.75" customHeight="1"/>
    <row r="32" ht="12.75" customHeight="1">
      <c r="Q32" s="32"/>
    </row>
    <row r="33" ht="12.75" customHeight="1">
      <c r="Q33" s="7"/>
    </row>
    <row r="34" ht="12.75" customHeight="1"/>
    <row r="35" ht="12.75" customHeight="1">
      <c r="Q35" s="7"/>
    </row>
    <row r="36" ht="12.75" customHeight="1"/>
    <row r="37" ht="12.75" customHeight="1"/>
  </sheetData>
  <sheetProtection/>
  <autoFilter ref="B7:R28"/>
  <mergeCells count="4">
    <mergeCell ref="A1:C1"/>
    <mergeCell ref="A2:C2"/>
    <mergeCell ref="A3:B3"/>
    <mergeCell ref="A5:B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49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C2"/>
    </sheetView>
  </sheetViews>
  <sheetFormatPr defaultColWidth="9.140625" defaultRowHeight="15"/>
  <cols>
    <col min="1" max="1" width="6.7109375" style="2" customWidth="1"/>
    <col min="2" max="2" width="6.140625" style="2" customWidth="1"/>
    <col min="3" max="3" width="22.140625" style="2" customWidth="1"/>
    <col min="4" max="4" width="9.28125" style="2" customWidth="1"/>
    <col min="5" max="5" width="20.28125" style="2" customWidth="1"/>
    <col min="6" max="6" width="4.00390625" style="2" customWidth="1"/>
    <col min="7" max="7" width="8.140625" style="2" customWidth="1"/>
    <col min="8" max="8" width="7.28125" style="2" customWidth="1"/>
    <col min="9" max="9" width="7.140625" style="2" customWidth="1"/>
    <col min="10" max="10" width="20.421875" style="2" customWidth="1"/>
    <col min="11" max="11" width="4.140625" style="2" customWidth="1"/>
    <col min="12" max="12" width="8.140625" style="2" customWidth="1"/>
    <col min="13" max="13" width="7.140625" style="2" customWidth="1"/>
    <col min="14" max="14" width="7.28125" style="2" customWidth="1"/>
    <col min="15" max="15" width="5.00390625" style="2" customWidth="1"/>
    <col min="16" max="16" width="7.140625" style="2" customWidth="1"/>
    <col min="17" max="18" width="9.140625" style="2" customWidth="1"/>
    <col min="19" max="16384" width="9.140625" style="2" customWidth="1"/>
  </cols>
  <sheetData>
    <row r="1" spans="1:17" ht="19.5">
      <c r="A1" s="29" t="s">
        <v>0</v>
      </c>
      <c r="B1" s="29"/>
      <c r="C1" s="2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>
      <c r="A2" s="30" t="s">
        <v>35</v>
      </c>
      <c r="B2" s="30"/>
      <c r="C2" s="30"/>
      <c r="D2" s="3"/>
      <c r="E2" s="4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5" ht="12.75" hidden="1">
      <c r="A3" s="31" t="s">
        <v>2</v>
      </c>
      <c r="B3" s="31"/>
      <c r="C3" s="5" t="s">
        <v>3</v>
      </c>
      <c r="E3" s="2" t="s">
        <v>4</v>
      </c>
    </row>
    <row r="4" spans="1:5" ht="12.75" hidden="1">
      <c r="A4" s="2" t="s">
        <v>5</v>
      </c>
      <c r="B4" s="6">
        <v>41067</v>
      </c>
      <c r="C4" s="7">
        <v>70000</v>
      </c>
      <c r="E4" s="7">
        <v>30000</v>
      </c>
    </row>
    <row r="5" spans="1:3" ht="12.75" hidden="1">
      <c r="A5" s="31" t="s">
        <v>6</v>
      </c>
      <c r="B5" s="31"/>
      <c r="C5" s="7">
        <v>120000</v>
      </c>
    </row>
    <row r="7" spans="1:18" s="10" customFormat="1" ht="25.5">
      <c r="A7" s="8" t="s">
        <v>7</v>
      </c>
      <c r="B7" s="8" t="s">
        <v>8</v>
      </c>
      <c r="C7" s="8" t="s">
        <v>9</v>
      </c>
      <c r="D7" s="8" t="s">
        <v>10</v>
      </c>
      <c r="E7" s="8" t="s">
        <v>39</v>
      </c>
      <c r="F7" s="8" t="s">
        <v>11</v>
      </c>
      <c r="G7" s="8" t="s">
        <v>32</v>
      </c>
      <c r="H7" s="8" t="s">
        <v>12</v>
      </c>
      <c r="I7" s="8" t="s">
        <v>13</v>
      </c>
      <c r="J7" s="8" t="s">
        <v>40</v>
      </c>
      <c r="K7" s="8" t="s">
        <v>11</v>
      </c>
      <c r="L7" s="8" t="s">
        <v>32</v>
      </c>
      <c r="M7" s="8" t="s">
        <v>12</v>
      </c>
      <c r="N7" s="8" t="s">
        <v>13</v>
      </c>
      <c r="O7" s="8" t="s">
        <v>14</v>
      </c>
      <c r="P7" s="8" t="s">
        <v>13</v>
      </c>
      <c r="Q7" s="8" t="s">
        <v>15</v>
      </c>
      <c r="R7" s="9" t="s">
        <v>17</v>
      </c>
    </row>
    <row r="8" spans="1:18" ht="12.75" customHeight="1">
      <c r="A8" s="11">
        <v>1</v>
      </c>
      <c r="B8" s="12">
        <v>101</v>
      </c>
      <c r="C8" s="12" t="s">
        <v>51</v>
      </c>
      <c r="D8" s="13">
        <v>41067</v>
      </c>
      <c r="E8" s="14" t="s">
        <v>52</v>
      </c>
      <c r="F8" s="11" t="s">
        <v>18</v>
      </c>
      <c r="G8" s="11"/>
      <c r="H8" s="11"/>
      <c r="I8" s="15">
        <f>IF($D8&lt;=$B$4,$C$4,$C$5)*(1-H8/100)</f>
        <v>70000</v>
      </c>
      <c r="J8" s="11" t="s">
        <v>53</v>
      </c>
      <c r="K8" s="11" t="s">
        <v>18</v>
      </c>
      <c r="L8" s="11"/>
      <c r="M8" s="11"/>
      <c r="N8" s="15">
        <f>IF($D8&lt;=$B$4,$C$4,$C$5)*(1-M8/100)</f>
        <v>70000</v>
      </c>
      <c r="O8" s="11"/>
      <c r="P8" s="15">
        <f aca="true" t="shared" si="0" ref="P8:P18">$E$4*O8</f>
        <v>0</v>
      </c>
      <c r="Q8" s="15">
        <f aca="true" t="shared" si="1" ref="Q8:Q18">I8+N8+P8</f>
        <v>140000</v>
      </c>
      <c r="R8" s="11" t="str">
        <f>IF(OR(F8="Ж",K8="Ж"),"Mix","М")</f>
        <v>М</v>
      </c>
    </row>
    <row r="9" spans="1:18" ht="12.75" customHeight="1">
      <c r="A9" s="11">
        <v>2</v>
      </c>
      <c r="B9" s="12">
        <v>102</v>
      </c>
      <c r="C9" s="12" t="s">
        <v>80</v>
      </c>
      <c r="D9" s="13">
        <v>41067</v>
      </c>
      <c r="E9" s="14" t="s">
        <v>81</v>
      </c>
      <c r="F9" s="11" t="s">
        <v>18</v>
      </c>
      <c r="G9" s="11"/>
      <c r="H9" s="11"/>
      <c r="I9" s="15">
        <f aca="true" t="shared" si="2" ref="I9:I43">IF($D9&lt;=$B$4,$C$4,$C$5)*(1-H9/100)</f>
        <v>70000</v>
      </c>
      <c r="J9" s="11" t="s">
        <v>82</v>
      </c>
      <c r="K9" s="11" t="s">
        <v>18</v>
      </c>
      <c r="L9" s="11"/>
      <c r="M9" s="11"/>
      <c r="N9" s="15">
        <f aca="true" t="shared" si="3" ref="N9:N43">IF($D9&lt;=$B$4,$C$4,$C$5)*(1-M9/100)</f>
        <v>70000</v>
      </c>
      <c r="O9" s="11">
        <v>1</v>
      </c>
      <c r="P9" s="15">
        <f t="shared" si="0"/>
        <v>30000</v>
      </c>
      <c r="Q9" s="15">
        <f t="shared" si="1"/>
        <v>170000</v>
      </c>
      <c r="R9" s="11" t="str">
        <f aca="true" t="shared" si="4" ref="R9:R18">IF(OR(F9="Ж",K9="Ж"),"Mix","М")</f>
        <v>М</v>
      </c>
    </row>
    <row r="10" spans="1:18" ht="12.75" customHeight="1">
      <c r="A10" s="11">
        <v>3</v>
      </c>
      <c r="B10" s="12">
        <v>103</v>
      </c>
      <c r="C10" s="12" t="s">
        <v>96</v>
      </c>
      <c r="D10" s="13">
        <v>41067</v>
      </c>
      <c r="E10" s="14" t="s">
        <v>97</v>
      </c>
      <c r="F10" s="11" t="s">
        <v>18</v>
      </c>
      <c r="G10" s="11"/>
      <c r="H10" s="11"/>
      <c r="I10" s="15">
        <f t="shared" si="2"/>
        <v>70000</v>
      </c>
      <c r="J10" s="11" t="s">
        <v>98</v>
      </c>
      <c r="K10" s="11" t="s">
        <v>18</v>
      </c>
      <c r="L10" s="11"/>
      <c r="M10" s="11"/>
      <c r="N10" s="15">
        <f t="shared" si="3"/>
        <v>70000</v>
      </c>
      <c r="O10" s="11"/>
      <c r="P10" s="15">
        <f t="shared" si="0"/>
        <v>0</v>
      </c>
      <c r="Q10" s="15">
        <f t="shared" si="1"/>
        <v>140000</v>
      </c>
      <c r="R10" s="11" t="str">
        <f t="shared" si="4"/>
        <v>М</v>
      </c>
    </row>
    <row r="11" spans="1:18" ht="12.75" customHeight="1">
      <c r="A11" s="11">
        <v>4</v>
      </c>
      <c r="B11" s="12">
        <v>104</v>
      </c>
      <c r="C11" s="12" t="s">
        <v>113</v>
      </c>
      <c r="D11" s="13">
        <v>41067</v>
      </c>
      <c r="E11" s="14" t="s">
        <v>114</v>
      </c>
      <c r="F11" s="11" t="s">
        <v>26</v>
      </c>
      <c r="G11" s="11"/>
      <c r="H11" s="11"/>
      <c r="I11" s="15">
        <f t="shared" si="2"/>
        <v>70000</v>
      </c>
      <c r="J11" s="11" t="s">
        <v>115</v>
      </c>
      <c r="K11" s="11" t="s">
        <v>18</v>
      </c>
      <c r="L11" s="11"/>
      <c r="M11" s="11"/>
      <c r="N11" s="15">
        <f t="shared" si="3"/>
        <v>70000</v>
      </c>
      <c r="O11" s="11"/>
      <c r="P11" s="15">
        <f t="shared" si="0"/>
        <v>0</v>
      </c>
      <c r="Q11" s="15">
        <f t="shared" si="1"/>
        <v>140000</v>
      </c>
      <c r="R11" s="11" t="str">
        <f t="shared" si="4"/>
        <v>Mix</v>
      </c>
    </row>
    <row r="12" spans="1:18" ht="12.75" customHeight="1">
      <c r="A12" s="11">
        <v>5</v>
      </c>
      <c r="B12" s="12">
        <v>105</v>
      </c>
      <c r="C12" s="12" t="s">
        <v>141</v>
      </c>
      <c r="D12" s="13">
        <v>41067</v>
      </c>
      <c r="E12" s="14" t="s">
        <v>142</v>
      </c>
      <c r="F12" s="11" t="s">
        <v>18</v>
      </c>
      <c r="G12" s="11"/>
      <c r="H12" s="11"/>
      <c r="I12" s="15">
        <f t="shared" si="2"/>
        <v>70000</v>
      </c>
      <c r="J12" s="11" t="s">
        <v>143</v>
      </c>
      <c r="K12" s="11" t="s">
        <v>18</v>
      </c>
      <c r="L12" s="11"/>
      <c r="M12" s="11"/>
      <c r="N12" s="15">
        <f t="shared" si="3"/>
        <v>70000</v>
      </c>
      <c r="O12" s="11"/>
      <c r="P12" s="15">
        <f t="shared" si="0"/>
        <v>0</v>
      </c>
      <c r="Q12" s="15">
        <f t="shared" si="1"/>
        <v>140000</v>
      </c>
      <c r="R12" s="11" t="str">
        <f t="shared" si="4"/>
        <v>М</v>
      </c>
    </row>
    <row r="13" spans="1:18" ht="12.75" customHeight="1">
      <c r="A13" s="11">
        <v>6</v>
      </c>
      <c r="B13" s="12">
        <v>106</v>
      </c>
      <c r="C13" s="12" t="s">
        <v>147</v>
      </c>
      <c r="D13" s="13">
        <v>41067</v>
      </c>
      <c r="E13" s="14" t="s">
        <v>148</v>
      </c>
      <c r="F13" s="11" t="s">
        <v>18</v>
      </c>
      <c r="G13" s="11"/>
      <c r="H13" s="11"/>
      <c r="I13" s="15">
        <f t="shared" si="2"/>
        <v>70000</v>
      </c>
      <c r="J13" s="11" t="s">
        <v>149</v>
      </c>
      <c r="K13" s="11" t="s">
        <v>26</v>
      </c>
      <c r="L13" s="11"/>
      <c r="M13" s="11"/>
      <c r="N13" s="15">
        <f t="shared" si="3"/>
        <v>70000</v>
      </c>
      <c r="O13" s="11">
        <v>1</v>
      </c>
      <c r="P13" s="15">
        <f t="shared" si="0"/>
        <v>30000</v>
      </c>
      <c r="Q13" s="15">
        <f t="shared" si="1"/>
        <v>170000</v>
      </c>
      <c r="R13" s="11" t="str">
        <f t="shared" si="4"/>
        <v>Mix</v>
      </c>
    </row>
    <row r="14" spans="1:18" ht="12.75" customHeight="1">
      <c r="A14" s="11">
        <v>7</v>
      </c>
      <c r="B14" s="12">
        <v>107</v>
      </c>
      <c r="C14" s="12" t="s">
        <v>158</v>
      </c>
      <c r="D14" s="13">
        <v>41067</v>
      </c>
      <c r="E14" s="14" t="s">
        <v>159</v>
      </c>
      <c r="F14" s="16" t="s">
        <v>18</v>
      </c>
      <c r="G14" s="16"/>
      <c r="H14" s="16"/>
      <c r="I14" s="15">
        <f t="shared" si="2"/>
        <v>70000</v>
      </c>
      <c r="J14" s="11" t="s">
        <v>160</v>
      </c>
      <c r="K14" s="11" t="s">
        <v>18</v>
      </c>
      <c r="L14" s="16"/>
      <c r="M14" s="11"/>
      <c r="N14" s="15">
        <f t="shared" si="3"/>
        <v>70000</v>
      </c>
      <c r="O14" s="11">
        <v>1</v>
      </c>
      <c r="P14" s="15">
        <f t="shared" si="0"/>
        <v>30000</v>
      </c>
      <c r="Q14" s="15">
        <f t="shared" si="1"/>
        <v>170000</v>
      </c>
      <c r="R14" s="11" t="str">
        <f t="shared" si="4"/>
        <v>М</v>
      </c>
    </row>
    <row r="15" spans="1:18" ht="12.75" customHeight="1">
      <c r="A15" s="11">
        <v>8</v>
      </c>
      <c r="B15" s="12">
        <v>108</v>
      </c>
      <c r="C15" s="12" t="s">
        <v>167</v>
      </c>
      <c r="D15" s="13">
        <v>41067</v>
      </c>
      <c r="E15" s="14" t="s">
        <v>169</v>
      </c>
      <c r="F15" s="16" t="s">
        <v>26</v>
      </c>
      <c r="G15" s="16"/>
      <c r="H15" s="16"/>
      <c r="I15" s="15">
        <f t="shared" si="2"/>
        <v>70000</v>
      </c>
      <c r="J15" s="11" t="s">
        <v>168</v>
      </c>
      <c r="K15" s="11" t="s">
        <v>26</v>
      </c>
      <c r="L15" s="16"/>
      <c r="M15" s="11"/>
      <c r="N15" s="15">
        <f t="shared" si="3"/>
        <v>70000</v>
      </c>
      <c r="O15" s="11"/>
      <c r="P15" s="15">
        <f t="shared" si="0"/>
        <v>0</v>
      </c>
      <c r="Q15" s="15">
        <f t="shared" si="1"/>
        <v>140000</v>
      </c>
      <c r="R15" s="11" t="str">
        <f t="shared" si="4"/>
        <v>Mix</v>
      </c>
    </row>
    <row r="16" spans="1:18" ht="12.75" customHeight="1">
      <c r="A16" s="11">
        <v>9</v>
      </c>
      <c r="B16" s="12">
        <v>109</v>
      </c>
      <c r="C16" s="12" t="s">
        <v>170</v>
      </c>
      <c r="D16" s="13">
        <v>41067</v>
      </c>
      <c r="E16" s="14" t="s">
        <v>171</v>
      </c>
      <c r="F16" s="16" t="s">
        <v>18</v>
      </c>
      <c r="G16" s="16"/>
      <c r="H16" s="16"/>
      <c r="I16" s="15">
        <f t="shared" si="2"/>
        <v>70000</v>
      </c>
      <c r="J16" s="11" t="s">
        <v>172</v>
      </c>
      <c r="K16" s="11" t="s">
        <v>18</v>
      </c>
      <c r="L16" s="16"/>
      <c r="M16" s="11"/>
      <c r="N16" s="15">
        <f t="shared" si="3"/>
        <v>70000</v>
      </c>
      <c r="O16" s="11"/>
      <c r="P16" s="15">
        <f t="shared" si="0"/>
        <v>0</v>
      </c>
      <c r="Q16" s="15">
        <f t="shared" si="1"/>
        <v>140000</v>
      </c>
      <c r="R16" s="11" t="str">
        <f t="shared" si="4"/>
        <v>М</v>
      </c>
    </row>
    <row r="17" spans="1:18" ht="12.75" customHeight="1">
      <c r="A17" s="11">
        <v>10</v>
      </c>
      <c r="B17" s="12">
        <v>110</v>
      </c>
      <c r="C17" s="12" t="s">
        <v>215</v>
      </c>
      <c r="D17" s="13">
        <v>41067</v>
      </c>
      <c r="E17" s="14" t="s">
        <v>216</v>
      </c>
      <c r="F17" s="16" t="s">
        <v>18</v>
      </c>
      <c r="G17" s="16"/>
      <c r="H17" s="16"/>
      <c r="I17" s="15">
        <f t="shared" si="2"/>
        <v>70000</v>
      </c>
      <c r="J17" s="11" t="s">
        <v>217</v>
      </c>
      <c r="K17" s="11" t="s">
        <v>26</v>
      </c>
      <c r="L17" s="16"/>
      <c r="M17" s="11"/>
      <c r="N17" s="15">
        <f t="shared" si="3"/>
        <v>70000</v>
      </c>
      <c r="O17" s="11"/>
      <c r="P17" s="15">
        <f t="shared" si="0"/>
        <v>0</v>
      </c>
      <c r="Q17" s="15">
        <f t="shared" si="1"/>
        <v>140000</v>
      </c>
      <c r="R17" s="11" t="str">
        <f t="shared" si="4"/>
        <v>Mix</v>
      </c>
    </row>
    <row r="18" spans="1:18" ht="12.75" customHeight="1">
      <c r="A18" s="11">
        <v>11</v>
      </c>
      <c r="B18" s="12">
        <v>111</v>
      </c>
      <c r="C18" s="12" t="s">
        <v>230</v>
      </c>
      <c r="D18" s="13">
        <v>41067</v>
      </c>
      <c r="E18" s="14" t="s">
        <v>231</v>
      </c>
      <c r="F18" s="16" t="s">
        <v>18</v>
      </c>
      <c r="G18" s="16"/>
      <c r="H18" s="16"/>
      <c r="I18" s="15">
        <f t="shared" si="2"/>
        <v>70000</v>
      </c>
      <c r="J18" s="11" t="s">
        <v>232</v>
      </c>
      <c r="K18" s="11" t="s">
        <v>18</v>
      </c>
      <c r="L18" s="16"/>
      <c r="M18" s="11"/>
      <c r="N18" s="15">
        <f t="shared" si="3"/>
        <v>70000</v>
      </c>
      <c r="O18" s="11"/>
      <c r="P18" s="15">
        <f t="shared" si="0"/>
        <v>0</v>
      </c>
      <c r="Q18" s="15">
        <f t="shared" si="1"/>
        <v>140000</v>
      </c>
      <c r="R18" s="11" t="str">
        <f t="shared" si="4"/>
        <v>М</v>
      </c>
    </row>
    <row r="19" spans="1:18" ht="12.75" customHeight="1">
      <c r="A19" s="11">
        <v>12</v>
      </c>
      <c r="B19" s="12">
        <v>112</v>
      </c>
      <c r="C19" s="12" t="s">
        <v>239</v>
      </c>
      <c r="D19" s="13">
        <v>41067</v>
      </c>
      <c r="E19" s="14" t="s">
        <v>240</v>
      </c>
      <c r="F19" s="16" t="s">
        <v>18</v>
      </c>
      <c r="G19" s="16"/>
      <c r="H19" s="16"/>
      <c r="I19" s="15">
        <f t="shared" si="2"/>
        <v>70000</v>
      </c>
      <c r="J19" s="11" t="s">
        <v>241</v>
      </c>
      <c r="K19" s="11" t="s">
        <v>18</v>
      </c>
      <c r="L19" s="16"/>
      <c r="M19" s="11"/>
      <c r="N19" s="15">
        <f t="shared" si="3"/>
        <v>70000</v>
      </c>
      <c r="O19" s="11"/>
      <c r="P19" s="15">
        <f>$E$4*O19</f>
        <v>0</v>
      </c>
      <c r="Q19" s="15">
        <f>I19+N19+P19</f>
        <v>140000</v>
      </c>
      <c r="R19" s="11" t="str">
        <f>IF(OR(F19="Ж",K19="Ж"),"Mix","М")</f>
        <v>М</v>
      </c>
    </row>
    <row r="20" spans="1:18" ht="12.75" customHeight="1">
      <c r="A20" s="11">
        <v>13</v>
      </c>
      <c r="B20" s="12">
        <v>113</v>
      </c>
      <c r="C20" s="12" t="s">
        <v>271</v>
      </c>
      <c r="D20" s="13">
        <v>41067</v>
      </c>
      <c r="E20" s="14" t="s">
        <v>272</v>
      </c>
      <c r="F20" s="16" t="s">
        <v>18</v>
      </c>
      <c r="G20" s="16"/>
      <c r="H20" s="16"/>
      <c r="I20" s="15">
        <f t="shared" si="2"/>
        <v>70000</v>
      </c>
      <c r="J20" s="27" t="s">
        <v>303</v>
      </c>
      <c r="K20" s="11" t="s">
        <v>18</v>
      </c>
      <c r="L20" s="16"/>
      <c r="M20" s="11"/>
      <c r="N20" s="15">
        <f t="shared" si="3"/>
        <v>70000</v>
      </c>
      <c r="O20" s="11">
        <v>1</v>
      </c>
      <c r="P20" s="15">
        <f>$E$4*O20</f>
        <v>30000</v>
      </c>
      <c r="Q20" s="15">
        <f>I20+N20+P20</f>
        <v>170000</v>
      </c>
      <c r="R20" s="11" t="str">
        <f>IF(OR(F20="Ж",K20="Ж"),"Mix","М")</f>
        <v>М</v>
      </c>
    </row>
    <row r="21" spans="1:18" ht="12.75" customHeight="1">
      <c r="A21" s="11">
        <v>14</v>
      </c>
      <c r="B21" s="12">
        <v>114</v>
      </c>
      <c r="C21" s="12" t="s">
        <v>304</v>
      </c>
      <c r="D21" s="13">
        <v>41067</v>
      </c>
      <c r="E21" s="14" t="s">
        <v>305</v>
      </c>
      <c r="F21" s="16" t="s">
        <v>26</v>
      </c>
      <c r="G21" s="16">
        <v>206576</v>
      </c>
      <c r="H21" s="16"/>
      <c r="I21" s="15">
        <f t="shared" si="2"/>
        <v>70000</v>
      </c>
      <c r="J21" s="11" t="s">
        <v>306</v>
      </c>
      <c r="K21" s="11" t="s">
        <v>26</v>
      </c>
      <c r="L21" s="16">
        <v>2024828</v>
      </c>
      <c r="M21" s="11"/>
      <c r="N21" s="15">
        <f t="shared" si="3"/>
        <v>70000</v>
      </c>
      <c r="O21" s="11"/>
      <c r="P21" s="15">
        <f>$E$4*O21</f>
        <v>0</v>
      </c>
      <c r="Q21" s="15">
        <f>I21+N21+P21</f>
        <v>140000</v>
      </c>
      <c r="R21" s="11" t="str">
        <f>IF(OR(F21="Ж",K21="Ж"),"Mix","М")</f>
        <v>Mix</v>
      </c>
    </row>
    <row r="22" spans="1:18" ht="12.75" customHeight="1">
      <c r="A22" s="11">
        <v>15</v>
      </c>
      <c r="B22" s="12">
        <v>115</v>
      </c>
      <c r="C22" s="12" t="s">
        <v>351</v>
      </c>
      <c r="D22" s="13">
        <v>41067</v>
      </c>
      <c r="E22" s="16" t="s">
        <v>352</v>
      </c>
      <c r="F22" s="16" t="s">
        <v>18</v>
      </c>
      <c r="G22" s="16"/>
      <c r="H22" s="16"/>
      <c r="I22" s="15">
        <f t="shared" si="2"/>
        <v>70000</v>
      </c>
      <c r="J22" s="14" t="s">
        <v>353</v>
      </c>
      <c r="K22" s="11" t="s">
        <v>26</v>
      </c>
      <c r="L22" s="16"/>
      <c r="M22" s="11"/>
      <c r="N22" s="15">
        <f t="shared" si="3"/>
        <v>70000</v>
      </c>
      <c r="O22" s="11"/>
      <c r="P22" s="15">
        <f>$E$4*O22</f>
        <v>0</v>
      </c>
      <c r="Q22" s="15">
        <f>I22+N22+P22</f>
        <v>140000</v>
      </c>
      <c r="R22" s="11" t="str">
        <f>IF(OR(F22="Ж",K22="Ж"),"Mix","М")</f>
        <v>Mix</v>
      </c>
    </row>
    <row r="23" spans="1:18" ht="12.75" customHeight="1">
      <c r="A23" s="11">
        <v>16</v>
      </c>
      <c r="B23" s="12">
        <v>116</v>
      </c>
      <c r="C23" s="12" t="s">
        <v>20</v>
      </c>
      <c r="D23" s="13">
        <v>41067</v>
      </c>
      <c r="E23" s="14" t="s">
        <v>21</v>
      </c>
      <c r="F23" s="16" t="s">
        <v>18</v>
      </c>
      <c r="G23" s="16"/>
      <c r="H23" s="16"/>
      <c r="I23" s="15">
        <f t="shared" si="2"/>
        <v>70000</v>
      </c>
      <c r="J23" s="11" t="s">
        <v>22</v>
      </c>
      <c r="K23" s="11" t="s">
        <v>18</v>
      </c>
      <c r="L23" s="16"/>
      <c r="M23" s="11"/>
      <c r="N23" s="15">
        <f t="shared" si="3"/>
        <v>70000</v>
      </c>
      <c r="O23" s="11"/>
      <c r="P23" s="15">
        <f>$E$4*O23</f>
        <v>0</v>
      </c>
      <c r="Q23" s="15">
        <f>I23+N23+P23</f>
        <v>140000</v>
      </c>
      <c r="R23" s="11" t="str">
        <f>IF(OR(F23="Ж",K23="Ж"),"Mix","М")</f>
        <v>М</v>
      </c>
    </row>
    <row r="24" spans="1:18" ht="12.75" customHeight="1">
      <c r="A24" s="11">
        <v>17</v>
      </c>
      <c r="B24" s="12">
        <v>117</v>
      </c>
      <c r="C24" s="12" t="s">
        <v>354</v>
      </c>
      <c r="D24" s="13">
        <v>41067</v>
      </c>
      <c r="E24" s="14" t="s">
        <v>355</v>
      </c>
      <c r="F24" s="16" t="s">
        <v>26</v>
      </c>
      <c r="G24" s="16"/>
      <c r="H24" s="16"/>
      <c r="I24" s="15">
        <f t="shared" si="2"/>
        <v>70000</v>
      </c>
      <c r="J24" s="11" t="s">
        <v>356</v>
      </c>
      <c r="K24" s="11" t="s">
        <v>18</v>
      </c>
      <c r="L24" s="16"/>
      <c r="M24" s="11"/>
      <c r="N24" s="15">
        <f t="shared" si="3"/>
        <v>70000</v>
      </c>
      <c r="O24" s="11"/>
      <c r="P24" s="15">
        <f aca="true" t="shared" si="5" ref="P24:P31">$E$4*O24</f>
        <v>0</v>
      </c>
      <c r="Q24" s="15">
        <f aca="true" t="shared" si="6" ref="Q24:Q31">I24+N24+P24</f>
        <v>140000</v>
      </c>
      <c r="R24" s="11" t="str">
        <f aca="true" t="shared" si="7" ref="R24:R31">IF(OR(F24="Ж",K24="Ж"),"Mix","М")</f>
        <v>Mix</v>
      </c>
    </row>
    <row r="25" spans="1:18" ht="12.75" customHeight="1">
      <c r="A25" s="11">
        <v>18</v>
      </c>
      <c r="B25" s="12">
        <v>118</v>
      </c>
      <c r="C25" s="12" t="s">
        <v>357</v>
      </c>
      <c r="D25" s="13">
        <v>41067</v>
      </c>
      <c r="E25" s="14" t="s">
        <v>358</v>
      </c>
      <c r="F25" s="16" t="s">
        <v>18</v>
      </c>
      <c r="G25" s="16"/>
      <c r="H25" s="16"/>
      <c r="I25" s="15">
        <f t="shared" si="2"/>
        <v>70000</v>
      </c>
      <c r="J25" s="11" t="s">
        <v>359</v>
      </c>
      <c r="K25" s="11" t="s">
        <v>18</v>
      </c>
      <c r="L25" s="16"/>
      <c r="M25" s="11"/>
      <c r="N25" s="15">
        <f t="shared" si="3"/>
        <v>70000</v>
      </c>
      <c r="O25" s="11"/>
      <c r="P25" s="15">
        <f t="shared" si="5"/>
        <v>0</v>
      </c>
      <c r="Q25" s="15">
        <f t="shared" si="6"/>
        <v>140000</v>
      </c>
      <c r="R25" s="11" t="str">
        <f t="shared" si="7"/>
        <v>М</v>
      </c>
    </row>
    <row r="26" spans="1:18" ht="12.75" customHeight="1">
      <c r="A26" s="11">
        <v>19</v>
      </c>
      <c r="B26" s="12">
        <v>119</v>
      </c>
      <c r="C26" s="12" t="s">
        <v>360</v>
      </c>
      <c r="D26" s="13">
        <v>41067</v>
      </c>
      <c r="E26" s="14" t="s">
        <v>361</v>
      </c>
      <c r="F26" s="16" t="s">
        <v>18</v>
      </c>
      <c r="G26" s="16"/>
      <c r="H26" s="16"/>
      <c r="I26" s="15">
        <f t="shared" si="2"/>
        <v>70000</v>
      </c>
      <c r="J26" s="11" t="s">
        <v>362</v>
      </c>
      <c r="K26" s="11" t="s">
        <v>26</v>
      </c>
      <c r="L26" s="16"/>
      <c r="M26" s="11"/>
      <c r="N26" s="15">
        <f t="shared" si="3"/>
        <v>70000</v>
      </c>
      <c r="O26" s="11"/>
      <c r="P26" s="15">
        <f t="shared" si="5"/>
        <v>0</v>
      </c>
      <c r="Q26" s="15">
        <f t="shared" si="6"/>
        <v>140000</v>
      </c>
      <c r="R26" s="11" t="str">
        <f t="shared" si="7"/>
        <v>Mix</v>
      </c>
    </row>
    <row r="27" spans="1:18" ht="12.75" customHeight="1">
      <c r="A27" s="11">
        <v>20</v>
      </c>
      <c r="B27" s="12">
        <v>120</v>
      </c>
      <c r="C27" s="12" t="s">
        <v>363</v>
      </c>
      <c r="D27" s="13">
        <v>41067</v>
      </c>
      <c r="E27" s="14" t="s">
        <v>364</v>
      </c>
      <c r="F27" s="16" t="s">
        <v>18</v>
      </c>
      <c r="G27" s="16"/>
      <c r="H27" s="16"/>
      <c r="I27" s="15">
        <f t="shared" si="2"/>
        <v>70000</v>
      </c>
      <c r="J27" s="26" t="s">
        <v>288</v>
      </c>
      <c r="K27" s="11"/>
      <c r="L27" s="16"/>
      <c r="M27" s="11"/>
      <c r="N27" s="15">
        <f t="shared" si="3"/>
        <v>70000</v>
      </c>
      <c r="O27" s="11"/>
      <c r="P27" s="15">
        <f t="shared" si="5"/>
        <v>0</v>
      </c>
      <c r="Q27" s="15">
        <f t="shared" si="6"/>
        <v>140000</v>
      </c>
      <c r="R27" s="11" t="str">
        <f t="shared" si="7"/>
        <v>М</v>
      </c>
    </row>
    <row r="28" spans="1:18" ht="12.75" customHeight="1">
      <c r="A28" s="11">
        <v>21</v>
      </c>
      <c r="B28" s="12">
        <v>121</v>
      </c>
      <c r="C28" s="12" t="s">
        <v>365</v>
      </c>
      <c r="D28" s="13">
        <v>41067</v>
      </c>
      <c r="E28" s="14" t="s">
        <v>366</v>
      </c>
      <c r="F28" s="16" t="s">
        <v>18</v>
      </c>
      <c r="G28" s="16"/>
      <c r="H28" s="16"/>
      <c r="I28" s="15">
        <f t="shared" si="2"/>
        <v>70000</v>
      </c>
      <c r="J28" s="26" t="s">
        <v>288</v>
      </c>
      <c r="K28" s="11"/>
      <c r="L28" s="16"/>
      <c r="M28" s="11"/>
      <c r="N28" s="15">
        <f t="shared" si="3"/>
        <v>70000</v>
      </c>
      <c r="O28" s="11"/>
      <c r="P28" s="15">
        <f t="shared" si="5"/>
        <v>0</v>
      </c>
      <c r="Q28" s="15">
        <f t="shared" si="6"/>
        <v>140000</v>
      </c>
      <c r="R28" s="11" t="str">
        <f t="shared" si="7"/>
        <v>М</v>
      </c>
    </row>
    <row r="29" spans="1:18" ht="12.75" customHeight="1">
      <c r="A29" s="11">
        <v>22</v>
      </c>
      <c r="B29" s="12">
        <v>122</v>
      </c>
      <c r="C29" s="12" t="s">
        <v>367</v>
      </c>
      <c r="D29" s="13">
        <v>41067</v>
      </c>
      <c r="E29" s="14" t="s">
        <v>368</v>
      </c>
      <c r="F29" s="16" t="s">
        <v>18</v>
      </c>
      <c r="G29" s="16"/>
      <c r="H29" s="16"/>
      <c r="I29" s="15">
        <f t="shared" si="2"/>
        <v>70000</v>
      </c>
      <c r="J29" s="11" t="s">
        <v>369</v>
      </c>
      <c r="K29" s="11" t="s">
        <v>26</v>
      </c>
      <c r="L29" s="16"/>
      <c r="M29" s="11"/>
      <c r="N29" s="15">
        <f t="shared" si="3"/>
        <v>70000</v>
      </c>
      <c r="O29" s="11"/>
      <c r="P29" s="15">
        <f t="shared" si="5"/>
        <v>0</v>
      </c>
      <c r="Q29" s="15">
        <f t="shared" si="6"/>
        <v>140000</v>
      </c>
      <c r="R29" s="11" t="str">
        <f t="shared" si="7"/>
        <v>Mix</v>
      </c>
    </row>
    <row r="30" spans="1:18" ht="12.75" customHeight="1">
      <c r="A30" s="11">
        <v>23</v>
      </c>
      <c r="B30" s="12">
        <v>123</v>
      </c>
      <c r="C30" s="12" t="s">
        <v>370</v>
      </c>
      <c r="D30" s="13">
        <v>41067</v>
      </c>
      <c r="E30" s="14" t="s">
        <v>371</v>
      </c>
      <c r="F30" s="16" t="s">
        <v>18</v>
      </c>
      <c r="G30" s="16"/>
      <c r="H30" s="16"/>
      <c r="I30" s="15">
        <f t="shared" si="2"/>
        <v>70000</v>
      </c>
      <c r="J30" s="11" t="s">
        <v>372</v>
      </c>
      <c r="K30" s="11" t="s">
        <v>18</v>
      </c>
      <c r="L30" s="16"/>
      <c r="M30" s="11"/>
      <c r="N30" s="15">
        <f t="shared" si="3"/>
        <v>70000</v>
      </c>
      <c r="O30" s="11"/>
      <c r="P30" s="15">
        <f t="shared" si="5"/>
        <v>0</v>
      </c>
      <c r="Q30" s="15">
        <f t="shared" si="6"/>
        <v>140000</v>
      </c>
      <c r="R30" s="11" t="str">
        <f t="shared" si="7"/>
        <v>М</v>
      </c>
    </row>
    <row r="31" spans="1:18" ht="12.75" customHeight="1">
      <c r="A31" s="11">
        <v>24</v>
      </c>
      <c r="B31" s="12">
        <v>124</v>
      </c>
      <c r="C31" s="12" t="s">
        <v>373</v>
      </c>
      <c r="D31" s="13">
        <v>41067</v>
      </c>
      <c r="E31" s="14" t="s">
        <v>374</v>
      </c>
      <c r="F31" s="16" t="s">
        <v>18</v>
      </c>
      <c r="G31" s="16"/>
      <c r="H31" s="16"/>
      <c r="I31" s="15">
        <f t="shared" si="2"/>
        <v>70000</v>
      </c>
      <c r="J31" s="26" t="s">
        <v>288</v>
      </c>
      <c r="K31" s="11"/>
      <c r="L31" s="16"/>
      <c r="M31" s="11"/>
      <c r="N31" s="15">
        <f t="shared" si="3"/>
        <v>70000</v>
      </c>
      <c r="O31" s="11"/>
      <c r="P31" s="15">
        <f t="shared" si="5"/>
        <v>0</v>
      </c>
      <c r="Q31" s="15">
        <f t="shared" si="6"/>
        <v>140000</v>
      </c>
      <c r="R31" s="11" t="str">
        <f t="shared" si="7"/>
        <v>М</v>
      </c>
    </row>
    <row r="32" spans="1:18" ht="12.75" customHeight="1">
      <c r="A32" s="11">
        <v>25</v>
      </c>
      <c r="B32" s="12">
        <v>125</v>
      </c>
      <c r="C32" s="12" t="s">
        <v>375</v>
      </c>
      <c r="D32" s="13">
        <v>41067</v>
      </c>
      <c r="E32" s="14" t="s">
        <v>376</v>
      </c>
      <c r="F32" s="16" t="s">
        <v>18</v>
      </c>
      <c r="G32" s="16"/>
      <c r="H32" s="16"/>
      <c r="I32" s="15">
        <f t="shared" si="2"/>
        <v>70000</v>
      </c>
      <c r="J32" s="27" t="s">
        <v>377</v>
      </c>
      <c r="K32" s="11" t="s">
        <v>18</v>
      </c>
      <c r="L32" s="16"/>
      <c r="M32" s="11"/>
      <c r="N32" s="15">
        <f t="shared" si="3"/>
        <v>70000</v>
      </c>
      <c r="O32" s="11"/>
      <c r="P32" s="15">
        <f aca="true" t="shared" si="8" ref="P32:P43">$E$4*O32</f>
        <v>0</v>
      </c>
      <c r="Q32" s="15">
        <f aca="true" t="shared" si="9" ref="Q32:Q43">I32+N32+P32</f>
        <v>140000</v>
      </c>
      <c r="R32" s="11" t="str">
        <f aca="true" t="shared" si="10" ref="R32:R43">IF(OR(F32="Ж",K32="Ж"),"Mix","М")</f>
        <v>М</v>
      </c>
    </row>
    <row r="33" spans="1:18" ht="12.75" customHeight="1">
      <c r="A33" s="11">
        <v>26</v>
      </c>
      <c r="B33" s="12">
        <v>126</v>
      </c>
      <c r="C33" s="12" t="s">
        <v>378</v>
      </c>
      <c r="D33" s="13">
        <v>41067</v>
      </c>
      <c r="E33" s="14" t="s">
        <v>379</v>
      </c>
      <c r="F33" s="16" t="s">
        <v>18</v>
      </c>
      <c r="G33" s="16"/>
      <c r="H33" s="16"/>
      <c r="I33" s="15">
        <f t="shared" si="2"/>
        <v>70000</v>
      </c>
      <c r="J33" s="27" t="s">
        <v>380</v>
      </c>
      <c r="K33" s="11" t="s">
        <v>18</v>
      </c>
      <c r="L33" s="16"/>
      <c r="M33" s="11"/>
      <c r="N33" s="15">
        <f t="shared" si="3"/>
        <v>70000</v>
      </c>
      <c r="O33" s="11">
        <v>1</v>
      </c>
      <c r="P33" s="15">
        <f t="shared" si="8"/>
        <v>30000</v>
      </c>
      <c r="Q33" s="15">
        <f t="shared" si="9"/>
        <v>170000</v>
      </c>
      <c r="R33" s="11" t="str">
        <f t="shared" si="10"/>
        <v>М</v>
      </c>
    </row>
    <row r="34" spans="1:18" ht="12.75" customHeight="1">
      <c r="A34" s="11">
        <v>27</v>
      </c>
      <c r="B34" s="12">
        <v>127</v>
      </c>
      <c r="C34" s="12" t="s">
        <v>381</v>
      </c>
      <c r="D34" s="13">
        <v>41067</v>
      </c>
      <c r="E34" s="14" t="s">
        <v>382</v>
      </c>
      <c r="F34" s="16" t="s">
        <v>18</v>
      </c>
      <c r="G34" s="16"/>
      <c r="H34" s="16"/>
      <c r="I34" s="15">
        <f t="shared" si="2"/>
        <v>70000</v>
      </c>
      <c r="J34" s="27" t="s">
        <v>383</v>
      </c>
      <c r="K34" s="11" t="s">
        <v>26</v>
      </c>
      <c r="L34" s="16"/>
      <c r="M34" s="11"/>
      <c r="N34" s="15">
        <f t="shared" si="3"/>
        <v>70000</v>
      </c>
      <c r="O34" s="11"/>
      <c r="P34" s="15">
        <f t="shared" si="8"/>
        <v>0</v>
      </c>
      <c r="Q34" s="15">
        <f t="shared" si="9"/>
        <v>140000</v>
      </c>
      <c r="R34" s="11" t="str">
        <f t="shared" si="10"/>
        <v>Mix</v>
      </c>
    </row>
    <row r="35" spans="1:18" ht="12.75" customHeight="1">
      <c r="A35" s="11">
        <v>28</v>
      </c>
      <c r="B35" s="12">
        <v>128</v>
      </c>
      <c r="C35" s="12" t="s">
        <v>384</v>
      </c>
      <c r="D35" s="13">
        <v>41067</v>
      </c>
      <c r="E35" s="14" t="s">
        <v>385</v>
      </c>
      <c r="F35" s="16" t="s">
        <v>18</v>
      </c>
      <c r="G35" s="16"/>
      <c r="H35" s="16"/>
      <c r="I35" s="15">
        <f t="shared" si="2"/>
        <v>70000</v>
      </c>
      <c r="J35" s="26" t="s">
        <v>288</v>
      </c>
      <c r="K35" s="11"/>
      <c r="L35" s="16"/>
      <c r="M35" s="11"/>
      <c r="N35" s="15">
        <f t="shared" si="3"/>
        <v>70000</v>
      </c>
      <c r="O35" s="11"/>
      <c r="P35" s="15">
        <f t="shared" si="8"/>
        <v>0</v>
      </c>
      <c r="Q35" s="15">
        <f t="shared" si="9"/>
        <v>140000</v>
      </c>
      <c r="R35" s="11" t="str">
        <f t="shared" si="10"/>
        <v>М</v>
      </c>
    </row>
    <row r="36" spans="1:18" ht="12.75" customHeight="1">
      <c r="A36" s="11">
        <v>29</v>
      </c>
      <c r="B36" s="12">
        <v>129</v>
      </c>
      <c r="C36" s="12" t="s">
        <v>386</v>
      </c>
      <c r="D36" s="13">
        <v>41067</v>
      </c>
      <c r="E36" s="14" t="s">
        <v>387</v>
      </c>
      <c r="F36" s="16" t="s">
        <v>18</v>
      </c>
      <c r="G36" s="16"/>
      <c r="H36" s="16"/>
      <c r="I36" s="15">
        <f t="shared" si="2"/>
        <v>70000</v>
      </c>
      <c r="J36" s="26" t="s">
        <v>288</v>
      </c>
      <c r="K36" s="11"/>
      <c r="L36" s="16"/>
      <c r="M36" s="11"/>
      <c r="N36" s="15">
        <f t="shared" si="3"/>
        <v>70000</v>
      </c>
      <c r="O36" s="11"/>
      <c r="P36" s="15">
        <f t="shared" si="8"/>
        <v>0</v>
      </c>
      <c r="Q36" s="15">
        <f t="shared" si="9"/>
        <v>140000</v>
      </c>
      <c r="R36" s="11" t="str">
        <f t="shared" si="10"/>
        <v>М</v>
      </c>
    </row>
    <row r="37" spans="1:18" ht="12.75" customHeight="1">
      <c r="A37" s="11">
        <v>30</v>
      </c>
      <c r="B37" s="12">
        <v>130</v>
      </c>
      <c r="C37" s="12" t="s">
        <v>388</v>
      </c>
      <c r="D37" s="13">
        <v>41067</v>
      </c>
      <c r="E37" s="14" t="s">
        <v>389</v>
      </c>
      <c r="F37" s="16" t="s">
        <v>26</v>
      </c>
      <c r="G37" s="16"/>
      <c r="H37" s="16"/>
      <c r="I37" s="15">
        <f t="shared" si="2"/>
        <v>70000</v>
      </c>
      <c r="J37" s="27" t="s">
        <v>390</v>
      </c>
      <c r="K37" s="11" t="s">
        <v>26</v>
      </c>
      <c r="L37" s="16"/>
      <c r="M37" s="11"/>
      <c r="N37" s="15">
        <f t="shared" si="3"/>
        <v>70000</v>
      </c>
      <c r="O37" s="11">
        <v>1</v>
      </c>
      <c r="P37" s="15">
        <f t="shared" si="8"/>
        <v>30000</v>
      </c>
      <c r="Q37" s="15">
        <f t="shared" si="9"/>
        <v>170000</v>
      </c>
      <c r="R37" s="11" t="str">
        <f t="shared" si="10"/>
        <v>Mix</v>
      </c>
    </row>
    <row r="38" spans="1:18" ht="12.75" customHeight="1">
      <c r="A38" s="11">
        <v>31</v>
      </c>
      <c r="B38" s="12">
        <v>131</v>
      </c>
      <c r="C38" s="12" t="s">
        <v>391</v>
      </c>
      <c r="D38" s="13">
        <v>41067</v>
      </c>
      <c r="E38" s="14" t="s">
        <v>392</v>
      </c>
      <c r="F38" s="16" t="s">
        <v>18</v>
      </c>
      <c r="G38" s="16"/>
      <c r="H38" s="16"/>
      <c r="I38" s="15">
        <f t="shared" si="2"/>
        <v>70000</v>
      </c>
      <c r="J38" s="26" t="s">
        <v>288</v>
      </c>
      <c r="K38" s="11"/>
      <c r="L38" s="16"/>
      <c r="M38" s="11"/>
      <c r="N38" s="15">
        <f t="shared" si="3"/>
        <v>70000</v>
      </c>
      <c r="O38" s="11"/>
      <c r="P38" s="15">
        <f t="shared" si="8"/>
        <v>0</v>
      </c>
      <c r="Q38" s="15">
        <f t="shared" si="9"/>
        <v>140000</v>
      </c>
      <c r="R38" s="11" t="str">
        <f t="shared" si="10"/>
        <v>М</v>
      </c>
    </row>
    <row r="39" spans="1:18" ht="12.75" customHeight="1">
      <c r="A39" s="11">
        <v>32</v>
      </c>
      <c r="B39" s="12">
        <v>132</v>
      </c>
      <c r="C39" s="12" t="s">
        <v>393</v>
      </c>
      <c r="D39" s="13">
        <v>41067</v>
      </c>
      <c r="E39" s="14" t="s">
        <v>394</v>
      </c>
      <c r="F39" s="16" t="s">
        <v>26</v>
      </c>
      <c r="G39" s="16"/>
      <c r="H39" s="16"/>
      <c r="I39" s="15">
        <f t="shared" si="2"/>
        <v>70000</v>
      </c>
      <c r="J39" s="26" t="s">
        <v>288</v>
      </c>
      <c r="K39" s="11"/>
      <c r="L39" s="16"/>
      <c r="M39" s="11"/>
      <c r="N39" s="15">
        <f t="shared" si="3"/>
        <v>70000</v>
      </c>
      <c r="O39" s="11"/>
      <c r="P39" s="15">
        <f t="shared" si="8"/>
        <v>0</v>
      </c>
      <c r="Q39" s="15">
        <f t="shared" si="9"/>
        <v>140000</v>
      </c>
      <c r="R39" s="11" t="str">
        <f t="shared" si="10"/>
        <v>Mix</v>
      </c>
    </row>
    <row r="40" spans="1:18" ht="12.75" customHeight="1">
      <c r="A40" s="11">
        <v>33</v>
      </c>
      <c r="B40" s="12">
        <v>133</v>
      </c>
      <c r="C40" s="12" t="s">
        <v>395</v>
      </c>
      <c r="D40" s="13">
        <v>41067</v>
      </c>
      <c r="E40" s="14" t="s">
        <v>396</v>
      </c>
      <c r="F40" s="16" t="s">
        <v>18</v>
      </c>
      <c r="G40" s="16"/>
      <c r="H40" s="16"/>
      <c r="I40" s="15">
        <f t="shared" si="2"/>
        <v>70000</v>
      </c>
      <c r="J40" s="27" t="s">
        <v>397</v>
      </c>
      <c r="K40" s="11" t="s">
        <v>18</v>
      </c>
      <c r="L40" s="16"/>
      <c r="M40" s="11"/>
      <c r="N40" s="15">
        <f t="shared" si="3"/>
        <v>70000</v>
      </c>
      <c r="O40" s="11"/>
      <c r="P40" s="15">
        <f t="shared" si="8"/>
        <v>0</v>
      </c>
      <c r="Q40" s="15">
        <f t="shared" si="9"/>
        <v>140000</v>
      </c>
      <c r="R40" s="11" t="str">
        <f t="shared" si="10"/>
        <v>М</v>
      </c>
    </row>
    <row r="41" spans="1:18" ht="12.75" customHeight="1">
      <c r="A41" s="11">
        <v>34</v>
      </c>
      <c r="B41" s="12">
        <v>134</v>
      </c>
      <c r="C41" s="12" t="s">
        <v>398</v>
      </c>
      <c r="D41" s="13">
        <v>41067</v>
      </c>
      <c r="E41" s="14" t="s">
        <v>399</v>
      </c>
      <c r="F41" s="16" t="s">
        <v>18</v>
      </c>
      <c r="G41" s="16"/>
      <c r="H41" s="16"/>
      <c r="I41" s="15">
        <f t="shared" si="2"/>
        <v>70000</v>
      </c>
      <c r="J41" s="27" t="s">
        <v>400</v>
      </c>
      <c r="K41" s="11" t="s">
        <v>18</v>
      </c>
      <c r="L41" s="16"/>
      <c r="M41" s="11"/>
      <c r="N41" s="15">
        <f t="shared" si="3"/>
        <v>70000</v>
      </c>
      <c r="O41" s="11"/>
      <c r="P41" s="15">
        <f t="shared" si="8"/>
        <v>0</v>
      </c>
      <c r="Q41" s="15">
        <f t="shared" si="9"/>
        <v>140000</v>
      </c>
      <c r="R41" s="11" t="str">
        <f t="shared" si="10"/>
        <v>М</v>
      </c>
    </row>
    <row r="42" spans="1:18" ht="12.75" customHeight="1">
      <c r="A42" s="11">
        <v>35</v>
      </c>
      <c r="B42" s="12">
        <v>135</v>
      </c>
      <c r="C42" s="12" t="s">
        <v>429</v>
      </c>
      <c r="D42" s="13">
        <v>41067</v>
      </c>
      <c r="E42" s="14" t="s">
        <v>430</v>
      </c>
      <c r="F42" s="16" t="s">
        <v>18</v>
      </c>
      <c r="G42" s="16"/>
      <c r="H42" s="16"/>
      <c r="I42" s="15">
        <f t="shared" si="2"/>
        <v>70000</v>
      </c>
      <c r="J42" s="27" t="s">
        <v>431</v>
      </c>
      <c r="K42" s="11" t="s">
        <v>18</v>
      </c>
      <c r="L42" s="16"/>
      <c r="M42" s="11"/>
      <c r="N42" s="15">
        <f t="shared" si="3"/>
        <v>70000</v>
      </c>
      <c r="O42" s="11"/>
      <c r="P42" s="15">
        <f t="shared" si="8"/>
        <v>0</v>
      </c>
      <c r="Q42" s="15">
        <f t="shared" si="9"/>
        <v>140000</v>
      </c>
      <c r="R42" s="11" t="str">
        <f t="shared" si="10"/>
        <v>М</v>
      </c>
    </row>
    <row r="43" spans="1:18" ht="12.75" customHeight="1">
      <c r="A43" s="11">
        <v>36</v>
      </c>
      <c r="B43" s="12">
        <v>136</v>
      </c>
      <c r="C43" s="12" t="s">
        <v>438</v>
      </c>
      <c r="D43" s="13">
        <v>41072</v>
      </c>
      <c r="E43" s="14" t="s">
        <v>439</v>
      </c>
      <c r="F43" s="16" t="s">
        <v>18</v>
      </c>
      <c r="G43" s="16"/>
      <c r="H43" s="16"/>
      <c r="I43" s="15">
        <f t="shared" si="2"/>
        <v>120000</v>
      </c>
      <c r="J43" s="27" t="s">
        <v>440</v>
      </c>
      <c r="K43" s="11" t="s">
        <v>18</v>
      </c>
      <c r="L43" s="16"/>
      <c r="M43" s="11"/>
      <c r="N43" s="15">
        <f t="shared" si="3"/>
        <v>120000</v>
      </c>
      <c r="O43" s="11"/>
      <c r="P43" s="15">
        <f t="shared" si="8"/>
        <v>0</v>
      </c>
      <c r="Q43" s="15">
        <f t="shared" si="9"/>
        <v>240000</v>
      </c>
      <c r="R43" s="11" t="str">
        <f t="shared" si="10"/>
        <v>М</v>
      </c>
    </row>
    <row r="44" spans="1:18" ht="12.75" customHeight="1">
      <c r="A44" s="11">
        <v>37</v>
      </c>
      <c r="B44" s="12">
        <v>137</v>
      </c>
      <c r="C44" s="12" t="s">
        <v>444</v>
      </c>
      <c r="D44" s="13">
        <v>41073</v>
      </c>
      <c r="E44" s="14" t="s">
        <v>445</v>
      </c>
      <c r="F44" s="16" t="s">
        <v>18</v>
      </c>
      <c r="G44" s="16"/>
      <c r="H44" s="16"/>
      <c r="I44" s="15">
        <f>IF($D44&lt;=$B$4,$C$4,$C$5)*(1-H44/100)</f>
        <v>120000</v>
      </c>
      <c r="J44" s="27" t="s">
        <v>446</v>
      </c>
      <c r="K44" s="11" t="s">
        <v>18</v>
      </c>
      <c r="L44" s="16"/>
      <c r="M44" s="11"/>
      <c r="N44" s="15">
        <f>IF($D44&lt;=$B$4,$C$4,$C$5)*(1-M44/100)</f>
        <v>120000</v>
      </c>
      <c r="O44" s="11"/>
      <c r="P44" s="15">
        <f>$E$4*O44</f>
        <v>0</v>
      </c>
      <c r="Q44" s="15">
        <f>I44+N44+P44</f>
        <v>240000</v>
      </c>
      <c r="R44" s="11" t="str">
        <f>IF(OR(F44="Ж",K44="Ж"),"Mix","М")</f>
        <v>М</v>
      </c>
    </row>
    <row r="45" spans="1:18" ht="12.75" customHeight="1">
      <c r="A45" s="11">
        <v>38</v>
      </c>
      <c r="B45" s="12">
        <v>138</v>
      </c>
      <c r="C45" s="12" t="s">
        <v>450</v>
      </c>
      <c r="D45" s="13">
        <v>41073</v>
      </c>
      <c r="E45" s="14" t="s">
        <v>451</v>
      </c>
      <c r="F45" s="16" t="s">
        <v>18</v>
      </c>
      <c r="G45" s="16"/>
      <c r="H45" s="16"/>
      <c r="I45" s="15">
        <f>IF($D45&lt;=$B$4,$C$4,$C$5)*(1-H45/100)</f>
        <v>120000</v>
      </c>
      <c r="J45" s="27" t="s">
        <v>452</v>
      </c>
      <c r="K45" s="11" t="s">
        <v>18</v>
      </c>
      <c r="L45" s="16"/>
      <c r="M45" s="11"/>
      <c r="N45" s="15">
        <f>IF($D45&lt;=$B$4,$C$4,$C$5)*(1-M45/100)</f>
        <v>120000</v>
      </c>
      <c r="O45" s="11"/>
      <c r="P45" s="15">
        <f>$E$4*O45</f>
        <v>0</v>
      </c>
      <c r="Q45" s="15">
        <f>I45+N45+P45</f>
        <v>240000</v>
      </c>
      <c r="R45" s="11" t="str">
        <f>IF(OR(F45="Ж",K45="Ж"),"Mix","М")</f>
        <v>М</v>
      </c>
    </row>
    <row r="46" spans="1:17" ht="12.75" customHeight="1">
      <c r="A46" s="17"/>
      <c r="B46" s="18"/>
      <c r="C46" s="18"/>
      <c r="D46" s="19"/>
      <c r="E46" s="17"/>
      <c r="F46" s="17"/>
      <c r="G46" s="17"/>
      <c r="H46" s="17"/>
      <c r="I46" s="20"/>
      <c r="J46" s="17"/>
      <c r="K46" s="17"/>
      <c r="L46" s="17"/>
      <c r="M46" s="17"/>
      <c r="N46" s="20"/>
      <c r="O46" s="17"/>
      <c r="P46" s="20"/>
      <c r="Q46" s="20"/>
    </row>
    <row r="47" ht="12.75" customHeight="1"/>
    <row r="48" ht="12.75" customHeight="1">
      <c r="Q48" s="32"/>
    </row>
    <row r="49" ht="12.75" customHeight="1">
      <c r="Q49" s="7"/>
    </row>
    <row r="50" ht="12.75" customHeight="1"/>
    <row r="51" ht="12.75" customHeight="1"/>
    <row r="52" ht="12.75" customHeight="1"/>
    <row r="53" ht="12.75" customHeight="1"/>
    <row r="54" ht="12.75" customHeight="1"/>
  </sheetData>
  <sheetProtection/>
  <autoFilter ref="B7:R43"/>
  <mergeCells count="4">
    <mergeCell ref="A1:C1"/>
    <mergeCell ref="A2:C2"/>
    <mergeCell ref="A3:B3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23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C2"/>
    </sheetView>
  </sheetViews>
  <sheetFormatPr defaultColWidth="9.140625" defaultRowHeight="15"/>
  <cols>
    <col min="1" max="1" width="6.7109375" style="2" customWidth="1"/>
    <col min="2" max="2" width="6.140625" style="2" customWidth="1"/>
    <col min="3" max="3" width="17.7109375" style="2" customWidth="1"/>
    <col min="4" max="4" width="9.28125" style="2" customWidth="1"/>
    <col min="5" max="5" width="18.140625" style="2" customWidth="1"/>
    <col min="6" max="6" width="4.00390625" style="2" customWidth="1"/>
    <col min="7" max="7" width="8.140625" style="2" customWidth="1"/>
    <col min="8" max="8" width="7.28125" style="2" customWidth="1"/>
    <col min="9" max="9" width="7.140625" style="2" customWidth="1"/>
    <col min="10" max="10" width="20.421875" style="2" customWidth="1"/>
    <col min="11" max="11" width="4.140625" style="2" customWidth="1"/>
    <col min="12" max="12" width="8.140625" style="2" customWidth="1"/>
    <col min="13" max="13" width="7.140625" style="2" customWidth="1"/>
    <col min="14" max="14" width="7.28125" style="2" customWidth="1"/>
    <col min="15" max="15" width="5.00390625" style="2" customWidth="1"/>
    <col min="16" max="16" width="7.140625" style="2" customWidth="1"/>
    <col min="17" max="18" width="9.140625" style="2" customWidth="1"/>
    <col min="19" max="16384" width="9.140625" style="2" customWidth="1"/>
  </cols>
  <sheetData>
    <row r="1" spans="1:17" ht="19.5">
      <c r="A1" s="29" t="s">
        <v>0</v>
      </c>
      <c r="B1" s="29"/>
      <c r="C1" s="2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>
      <c r="A2" s="30" t="s">
        <v>34</v>
      </c>
      <c r="B2" s="30"/>
      <c r="C2" s="30"/>
      <c r="D2" s="3"/>
      <c r="E2" s="4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5" ht="12.75" hidden="1">
      <c r="A3" s="31" t="s">
        <v>2</v>
      </c>
      <c r="B3" s="31"/>
      <c r="C3" s="5" t="s">
        <v>3</v>
      </c>
      <c r="E3" s="2" t="s">
        <v>4</v>
      </c>
    </row>
    <row r="4" spans="1:5" ht="12.75" hidden="1">
      <c r="A4" s="2" t="s">
        <v>5</v>
      </c>
      <c r="B4" s="6">
        <v>41067</v>
      </c>
      <c r="C4" s="7">
        <v>70000</v>
      </c>
      <c r="E4" s="7">
        <v>20000</v>
      </c>
    </row>
    <row r="5" spans="1:3" ht="12.75" hidden="1">
      <c r="A5" s="31" t="s">
        <v>6</v>
      </c>
      <c r="B5" s="31"/>
      <c r="C5" s="7">
        <v>120000</v>
      </c>
    </row>
    <row r="7" spans="1:18" s="10" customFormat="1" ht="25.5">
      <c r="A7" s="8" t="s">
        <v>7</v>
      </c>
      <c r="B7" s="8" t="s">
        <v>8</v>
      </c>
      <c r="C7" s="8" t="s">
        <v>9</v>
      </c>
      <c r="D7" s="8" t="s">
        <v>10</v>
      </c>
      <c r="E7" s="8" t="s">
        <v>39</v>
      </c>
      <c r="F7" s="8" t="s">
        <v>11</v>
      </c>
      <c r="G7" s="8" t="s">
        <v>32</v>
      </c>
      <c r="H7" s="8" t="s">
        <v>12</v>
      </c>
      <c r="I7" s="8" t="s">
        <v>13</v>
      </c>
      <c r="J7" s="8" t="s">
        <v>40</v>
      </c>
      <c r="K7" s="8" t="s">
        <v>11</v>
      </c>
      <c r="L7" s="8" t="s">
        <v>32</v>
      </c>
      <c r="M7" s="8" t="s">
        <v>12</v>
      </c>
      <c r="N7" s="8" t="s">
        <v>13</v>
      </c>
      <c r="O7" s="8" t="s">
        <v>14</v>
      </c>
      <c r="P7" s="8" t="s">
        <v>13</v>
      </c>
      <c r="Q7" s="8" t="s">
        <v>15</v>
      </c>
      <c r="R7" s="9" t="s">
        <v>17</v>
      </c>
    </row>
    <row r="8" spans="1:18" ht="12.75" customHeight="1">
      <c r="A8" s="11">
        <v>1</v>
      </c>
      <c r="B8" s="12">
        <v>201</v>
      </c>
      <c r="C8" s="12" t="s">
        <v>54</v>
      </c>
      <c r="D8" s="13">
        <v>41067</v>
      </c>
      <c r="E8" s="14" t="s">
        <v>55</v>
      </c>
      <c r="F8" s="11" t="s">
        <v>26</v>
      </c>
      <c r="G8" s="11">
        <v>425496</v>
      </c>
      <c r="H8" s="11"/>
      <c r="I8" s="15">
        <f>IF($D8&lt;=$B$4,$C$4,$C$5)*(1-H8/100)</f>
        <v>70000</v>
      </c>
      <c r="J8" s="11" t="s">
        <v>56</v>
      </c>
      <c r="K8" s="11" t="s">
        <v>18</v>
      </c>
      <c r="L8" s="11"/>
      <c r="M8" s="11"/>
      <c r="N8" s="15">
        <f>IF($D8&lt;=$B$4,$C$4,$C$5)*(1-M8/100)</f>
        <v>70000</v>
      </c>
      <c r="O8" s="11">
        <v>1</v>
      </c>
      <c r="P8" s="15">
        <f aca="true" t="shared" si="0" ref="P8:P19">$E$4*O8</f>
        <v>20000</v>
      </c>
      <c r="Q8" s="15">
        <f aca="true" t="shared" si="1" ref="Q8:Q19">I8+N8+P8</f>
        <v>160000</v>
      </c>
      <c r="R8" s="11" t="str">
        <f>IF(OR(F8="Ж",K8="Ж"),"Mix","М")</f>
        <v>Mix</v>
      </c>
    </row>
    <row r="9" spans="1:18" ht="12.75" customHeight="1">
      <c r="A9" s="11">
        <v>2</v>
      </c>
      <c r="B9" s="12">
        <v>202</v>
      </c>
      <c r="C9" s="12" t="s">
        <v>57</v>
      </c>
      <c r="D9" s="13">
        <v>41067</v>
      </c>
      <c r="E9" s="14" t="s">
        <v>58</v>
      </c>
      <c r="F9" s="11" t="s">
        <v>18</v>
      </c>
      <c r="G9" s="11"/>
      <c r="H9" s="11"/>
      <c r="I9" s="15">
        <f aca="true" t="shared" si="2" ref="I9:I19">IF($D9&lt;=$B$4,$C$4,$C$5)*(1-H9/100)</f>
        <v>70000</v>
      </c>
      <c r="J9" s="11" t="s">
        <v>59</v>
      </c>
      <c r="K9" s="11" t="s">
        <v>18</v>
      </c>
      <c r="L9" s="11"/>
      <c r="M9" s="11"/>
      <c r="N9" s="15">
        <f aca="true" t="shared" si="3" ref="N9:N19">IF($D9&lt;=$B$4,$C$4,$C$5)*(1-M9/100)</f>
        <v>70000</v>
      </c>
      <c r="O9" s="11"/>
      <c r="P9" s="15">
        <f t="shared" si="0"/>
        <v>0</v>
      </c>
      <c r="Q9" s="15">
        <f t="shared" si="1"/>
        <v>140000</v>
      </c>
      <c r="R9" s="11" t="str">
        <f aca="true" t="shared" si="4" ref="R9:R19">IF(OR(F9="Ж",K9="Ж"),"Mix","М")</f>
        <v>М</v>
      </c>
    </row>
    <row r="10" spans="1:18" ht="12.75" customHeight="1">
      <c r="A10" s="11">
        <v>3</v>
      </c>
      <c r="B10" s="12">
        <v>203</v>
      </c>
      <c r="C10" s="12" t="s">
        <v>99</v>
      </c>
      <c r="D10" s="13">
        <v>41067</v>
      </c>
      <c r="E10" s="14" t="s">
        <v>100</v>
      </c>
      <c r="F10" s="11" t="s">
        <v>26</v>
      </c>
      <c r="G10" s="11"/>
      <c r="H10" s="11"/>
      <c r="I10" s="15">
        <f t="shared" si="2"/>
        <v>70000</v>
      </c>
      <c r="J10" s="11" t="s">
        <v>101</v>
      </c>
      <c r="K10" s="11" t="s">
        <v>26</v>
      </c>
      <c r="L10" s="11"/>
      <c r="M10" s="11"/>
      <c r="N10" s="15">
        <f t="shared" si="3"/>
        <v>70000</v>
      </c>
      <c r="O10" s="11"/>
      <c r="P10" s="15">
        <f t="shared" si="0"/>
        <v>0</v>
      </c>
      <c r="Q10" s="15">
        <f t="shared" si="1"/>
        <v>140000</v>
      </c>
      <c r="R10" s="11" t="str">
        <f t="shared" si="4"/>
        <v>Mix</v>
      </c>
    </row>
    <row r="11" spans="1:18" ht="12.75" customHeight="1">
      <c r="A11" s="11">
        <v>4</v>
      </c>
      <c r="B11" s="12">
        <v>204</v>
      </c>
      <c r="C11" s="12" t="s">
        <v>116</v>
      </c>
      <c r="D11" s="13">
        <v>41067</v>
      </c>
      <c r="E11" s="14" t="s">
        <v>117</v>
      </c>
      <c r="F11" s="11" t="s">
        <v>18</v>
      </c>
      <c r="G11" s="11"/>
      <c r="H11" s="11"/>
      <c r="I11" s="15">
        <f t="shared" si="2"/>
        <v>70000</v>
      </c>
      <c r="J11" s="11" t="s">
        <v>118</v>
      </c>
      <c r="K11" s="11" t="s">
        <v>18</v>
      </c>
      <c r="L11" s="11"/>
      <c r="M11" s="11"/>
      <c r="N11" s="15">
        <f t="shared" si="3"/>
        <v>70000</v>
      </c>
      <c r="O11" s="11">
        <v>1</v>
      </c>
      <c r="P11" s="15">
        <f t="shared" si="0"/>
        <v>20000</v>
      </c>
      <c r="Q11" s="15">
        <f t="shared" si="1"/>
        <v>160000</v>
      </c>
      <c r="R11" s="11" t="str">
        <f t="shared" si="4"/>
        <v>М</v>
      </c>
    </row>
    <row r="12" spans="1:18" ht="12.75" customHeight="1">
      <c r="A12" s="11">
        <v>5</v>
      </c>
      <c r="B12" s="12">
        <v>205</v>
      </c>
      <c r="C12" s="12" t="s">
        <v>173</v>
      </c>
      <c r="D12" s="13">
        <v>41067</v>
      </c>
      <c r="E12" s="14" t="s">
        <v>174</v>
      </c>
      <c r="F12" s="11" t="s">
        <v>26</v>
      </c>
      <c r="G12" s="11"/>
      <c r="H12" s="11"/>
      <c r="I12" s="15">
        <f t="shared" si="2"/>
        <v>70000</v>
      </c>
      <c r="J12" s="11" t="s">
        <v>175</v>
      </c>
      <c r="K12" s="11" t="s">
        <v>18</v>
      </c>
      <c r="L12" s="11"/>
      <c r="M12" s="11"/>
      <c r="N12" s="15">
        <f t="shared" si="3"/>
        <v>70000</v>
      </c>
      <c r="O12" s="11"/>
      <c r="P12" s="15">
        <f t="shared" si="0"/>
        <v>0</v>
      </c>
      <c r="Q12" s="15">
        <f t="shared" si="1"/>
        <v>140000</v>
      </c>
      <c r="R12" s="11" t="str">
        <f t="shared" si="4"/>
        <v>Mix</v>
      </c>
    </row>
    <row r="13" spans="1:18" ht="12.75" customHeight="1">
      <c r="A13" s="11">
        <v>6</v>
      </c>
      <c r="B13" s="12">
        <v>206</v>
      </c>
      <c r="C13" s="12" t="s">
        <v>236</v>
      </c>
      <c r="D13" s="13">
        <v>41067</v>
      </c>
      <c r="E13" s="14" t="s">
        <v>237</v>
      </c>
      <c r="F13" s="11" t="s">
        <v>18</v>
      </c>
      <c r="G13" s="11"/>
      <c r="H13" s="11"/>
      <c r="I13" s="15">
        <f t="shared" si="2"/>
        <v>70000</v>
      </c>
      <c r="J13" s="11" t="s">
        <v>238</v>
      </c>
      <c r="K13" s="11" t="s">
        <v>18</v>
      </c>
      <c r="L13" s="11"/>
      <c r="M13" s="11"/>
      <c r="N13" s="15">
        <f t="shared" si="3"/>
        <v>70000</v>
      </c>
      <c r="O13" s="11"/>
      <c r="P13" s="15">
        <f t="shared" si="0"/>
        <v>0</v>
      </c>
      <c r="Q13" s="15">
        <f t="shared" si="1"/>
        <v>140000</v>
      </c>
      <c r="R13" s="11" t="str">
        <f t="shared" si="4"/>
        <v>М</v>
      </c>
    </row>
    <row r="14" spans="1:18" ht="12.75" customHeight="1">
      <c r="A14" s="11">
        <v>7</v>
      </c>
      <c r="B14" s="12">
        <v>207</v>
      </c>
      <c r="C14" s="12" t="s">
        <v>401</v>
      </c>
      <c r="D14" s="13">
        <v>41067</v>
      </c>
      <c r="E14" s="14" t="s">
        <v>402</v>
      </c>
      <c r="F14" s="11" t="s">
        <v>18</v>
      </c>
      <c r="G14" s="11"/>
      <c r="H14" s="11"/>
      <c r="I14" s="15">
        <f t="shared" si="2"/>
        <v>70000</v>
      </c>
      <c r="J14" s="11" t="s">
        <v>403</v>
      </c>
      <c r="K14" s="11" t="s">
        <v>18</v>
      </c>
      <c r="L14" s="11"/>
      <c r="M14" s="11"/>
      <c r="N14" s="15">
        <f t="shared" si="3"/>
        <v>70000</v>
      </c>
      <c r="O14" s="11"/>
      <c r="P14" s="15">
        <f t="shared" si="0"/>
        <v>0</v>
      </c>
      <c r="Q14" s="15">
        <f t="shared" si="1"/>
        <v>140000</v>
      </c>
      <c r="R14" s="11" t="str">
        <f t="shared" si="4"/>
        <v>М</v>
      </c>
    </row>
    <row r="15" spans="1:18" ht="12.75" customHeight="1">
      <c r="A15" s="11">
        <v>8</v>
      </c>
      <c r="B15" s="12">
        <v>208</v>
      </c>
      <c r="C15" s="12" t="s">
        <v>404</v>
      </c>
      <c r="D15" s="13">
        <v>41067</v>
      </c>
      <c r="E15" s="14" t="s">
        <v>405</v>
      </c>
      <c r="F15" s="16" t="s">
        <v>26</v>
      </c>
      <c r="G15" s="16"/>
      <c r="H15" s="16"/>
      <c r="I15" s="15">
        <f t="shared" si="2"/>
        <v>70000</v>
      </c>
      <c r="J15" s="11" t="s">
        <v>406</v>
      </c>
      <c r="K15" s="11" t="s">
        <v>18</v>
      </c>
      <c r="L15" s="16"/>
      <c r="M15" s="11"/>
      <c r="N15" s="15">
        <f t="shared" si="3"/>
        <v>70000</v>
      </c>
      <c r="O15" s="11"/>
      <c r="P15" s="15">
        <f t="shared" si="0"/>
        <v>0</v>
      </c>
      <c r="Q15" s="15">
        <f t="shared" si="1"/>
        <v>140000</v>
      </c>
      <c r="R15" s="11" t="str">
        <f t="shared" si="4"/>
        <v>Mix</v>
      </c>
    </row>
    <row r="16" spans="1:18" ht="12.75" customHeight="1">
      <c r="A16" s="11">
        <v>9</v>
      </c>
      <c r="B16" s="12">
        <v>209</v>
      </c>
      <c r="C16" s="12" t="s">
        <v>407</v>
      </c>
      <c r="D16" s="13">
        <v>41067</v>
      </c>
      <c r="E16" s="14" t="s">
        <v>408</v>
      </c>
      <c r="F16" s="16" t="s">
        <v>18</v>
      </c>
      <c r="G16" s="16"/>
      <c r="H16" s="16"/>
      <c r="I16" s="15">
        <f t="shared" si="2"/>
        <v>70000</v>
      </c>
      <c r="J16" s="26" t="s">
        <v>288</v>
      </c>
      <c r="K16" s="11"/>
      <c r="L16" s="16"/>
      <c r="M16" s="11"/>
      <c r="N16" s="15">
        <f t="shared" si="3"/>
        <v>70000</v>
      </c>
      <c r="O16" s="11"/>
      <c r="P16" s="15">
        <f t="shared" si="0"/>
        <v>0</v>
      </c>
      <c r="Q16" s="15">
        <f t="shared" si="1"/>
        <v>140000</v>
      </c>
      <c r="R16" s="11" t="str">
        <f t="shared" si="4"/>
        <v>М</v>
      </c>
    </row>
    <row r="17" spans="1:18" ht="12.75" customHeight="1">
      <c r="A17" s="11">
        <v>10</v>
      </c>
      <c r="B17" s="12">
        <v>210</v>
      </c>
      <c r="C17" s="12" t="s">
        <v>414</v>
      </c>
      <c r="D17" s="13">
        <v>41067</v>
      </c>
      <c r="E17" s="14" t="s">
        <v>415</v>
      </c>
      <c r="F17" s="16" t="s">
        <v>26</v>
      </c>
      <c r="G17" s="16">
        <v>237223</v>
      </c>
      <c r="H17" s="16"/>
      <c r="I17" s="15">
        <f t="shared" si="2"/>
        <v>70000</v>
      </c>
      <c r="J17" s="11" t="s">
        <v>416</v>
      </c>
      <c r="K17" s="11" t="s">
        <v>26</v>
      </c>
      <c r="L17" s="16"/>
      <c r="M17" s="11"/>
      <c r="N17" s="15">
        <f t="shared" si="3"/>
        <v>70000</v>
      </c>
      <c r="O17" s="11"/>
      <c r="P17" s="15">
        <f t="shared" si="0"/>
        <v>0</v>
      </c>
      <c r="Q17" s="15">
        <f t="shared" si="1"/>
        <v>140000</v>
      </c>
      <c r="R17" s="11" t="str">
        <f t="shared" si="4"/>
        <v>Mix</v>
      </c>
    </row>
    <row r="18" spans="1:18" ht="12.75" customHeight="1">
      <c r="A18" s="11">
        <v>11</v>
      </c>
      <c r="B18" s="12">
        <v>211</v>
      </c>
      <c r="C18" s="12" t="s">
        <v>432</v>
      </c>
      <c r="D18" s="13">
        <v>41067</v>
      </c>
      <c r="E18" s="14" t="s">
        <v>433</v>
      </c>
      <c r="F18" s="16" t="s">
        <v>18</v>
      </c>
      <c r="G18" s="16">
        <v>1302253</v>
      </c>
      <c r="H18" s="16"/>
      <c r="I18" s="15">
        <f t="shared" si="2"/>
        <v>70000</v>
      </c>
      <c r="J18" s="11" t="s">
        <v>434</v>
      </c>
      <c r="K18" s="11" t="s">
        <v>26</v>
      </c>
      <c r="L18" s="16"/>
      <c r="M18" s="11"/>
      <c r="N18" s="15">
        <f t="shared" si="3"/>
        <v>70000</v>
      </c>
      <c r="O18" s="11"/>
      <c r="P18" s="15">
        <f t="shared" si="0"/>
        <v>0</v>
      </c>
      <c r="Q18" s="15">
        <f t="shared" si="1"/>
        <v>140000</v>
      </c>
      <c r="R18" s="11" t="str">
        <f t="shared" si="4"/>
        <v>Mix</v>
      </c>
    </row>
    <row r="19" spans="1:18" ht="12.75" customHeight="1">
      <c r="A19" s="11">
        <v>12</v>
      </c>
      <c r="B19" s="12">
        <v>212</v>
      </c>
      <c r="C19" s="12" t="s">
        <v>447</v>
      </c>
      <c r="D19" s="13">
        <v>41073</v>
      </c>
      <c r="E19" s="14" t="s">
        <v>448</v>
      </c>
      <c r="F19" s="16" t="s">
        <v>18</v>
      </c>
      <c r="G19" s="16"/>
      <c r="H19" s="16"/>
      <c r="I19" s="15">
        <f t="shared" si="2"/>
        <v>120000</v>
      </c>
      <c r="J19" s="11" t="s">
        <v>449</v>
      </c>
      <c r="K19" s="11" t="s">
        <v>18</v>
      </c>
      <c r="L19" s="16">
        <v>1221071</v>
      </c>
      <c r="M19" s="11"/>
      <c r="N19" s="15">
        <f t="shared" si="3"/>
        <v>120000</v>
      </c>
      <c r="O19" s="11"/>
      <c r="P19" s="15">
        <f t="shared" si="0"/>
        <v>0</v>
      </c>
      <c r="Q19" s="15">
        <f t="shared" si="1"/>
        <v>240000</v>
      </c>
      <c r="R19" s="11" t="str">
        <f t="shared" si="4"/>
        <v>М</v>
      </c>
    </row>
    <row r="20" spans="1:17" ht="12.75" customHeight="1">
      <c r="A20" s="17"/>
      <c r="B20" s="18"/>
      <c r="C20" s="18"/>
      <c r="D20" s="19"/>
      <c r="E20" s="17"/>
      <c r="F20" s="17"/>
      <c r="G20" s="17"/>
      <c r="H20" s="17"/>
      <c r="I20" s="20"/>
      <c r="J20" s="17"/>
      <c r="K20" s="17"/>
      <c r="L20" s="17"/>
      <c r="M20" s="17"/>
      <c r="N20" s="20"/>
      <c r="O20" s="17"/>
      <c r="P20" s="20"/>
      <c r="Q20" s="20"/>
    </row>
    <row r="21" ht="12.75" customHeight="1"/>
    <row r="22" ht="12.75" customHeight="1">
      <c r="Q22" s="32"/>
    </row>
    <row r="23" ht="12.75" customHeight="1">
      <c r="Q23" s="7"/>
    </row>
    <row r="24" ht="12.75" customHeight="1"/>
    <row r="25" ht="12.75" customHeight="1"/>
    <row r="26" ht="12.75" customHeight="1"/>
    <row r="27" ht="12.75" customHeight="1"/>
    <row r="28" ht="12.75" customHeight="1"/>
  </sheetData>
  <sheetProtection/>
  <autoFilter ref="B7:R19"/>
  <mergeCells count="4">
    <mergeCell ref="A1:C1"/>
    <mergeCell ref="A2:C2"/>
    <mergeCell ref="A3:B3"/>
    <mergeCell ref="A5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4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C2"/>
    </sheetView>
  </sheetViews>
  <sheetFormatPr defaultColWidth="9.140625" defaultRowHeight="15"/>
  <cols>
    <col min="1" max="1" width="6.7109375" style="2" customWidth="1"/>
    <col min="2" max="2" width="6.140625" style="2" customWidth="1"/>
    <col min="3" max="3" width="27.57421875" style="2" customWidth="1"/>
    <col min="4" max="4" width="9.28125" style="2" customWidth="1"/>
    <col min="5" max="5" width="20.57421875" style="2" customWidth="1"/>
    <col min="6" max="6" width="8.140625" style="2" customWidth="1"/>
    <col min="7" max="7" width="7.28125" style="2" customWidth="1"/>
    <col min="8" max="8" width="7.140625" style="2" customWidth="1"/>
    <col min="9" max="9" width="20.421875" style="2" customWidth="1"/>
    <col min="10" max="10" width="8.140625" style="2" customWidth="1"/>
    <col min="11" max="11" width="7.140625" style="2" customWidth="1"/>
    <col min="12" max="12" width="7.28125" style="2" customWidth="1"/>
    <col min="13" max="13" width="20.421875" style="2" customWidth="1"/>
    <col min="14" max="14" width="8.140625" style="2" customWidth="1"/>
    <col min="15" max="15" width="7.140625" style="2" customWidth="1"/>
    <col min="16" max="16" width="7.28125" style="2" customWidth="1"/>
    <col min="17" max="17" width="20.421875" style="2" customWidth="1"/>
    <col min="18" max="18" width="8.140625" style="2" customWidth="1"/>
    <col min="19" max="19" width="7.140625" style="2" customWidth="1"/>
    <col min="20" max="20" width="7.28125" style="2" customWidth="1"/>
    <col min="21" max="21" width="5.00390625" style="2" customWidth="1"/>
    <col min="22" max="22" width="7.140625" style="2" customWidth="1"/>
    <col min="23" max="23" width="9.140625" style="2" customWidth="1"/>
    <col min="24" max="24" width="9.8515625" style="2" customWidth="1"/>
    <col min="25" max="16384" width="9.140625" style="2" customWidth="1"/>
  </cols>
  <sheetData>
    <row r="1" spans="1:24" ht="19.5">
      <c r="A1" s="29" t="s">
        <v>0</v>
      </c>
      <c r="B1" s="29"/>
      <c r="C1" s="2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>
      <c r="A2" s="30" t="s">
        <v>36</v>
      </c>
      <c r="B2" s="30"/>
      <c r="C2" s="30"/>
      <c r="D2" s="3"/>
      <c r="E2" s="4" t="s">
        <v>1</v>
      </c>
      <c r="F2" s="3"/>
      <c r="G2" s="3"/>
      <c r="H2" s="3"/>
      <c r="I2" s="22" t="s">
        <v>43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5" ht="12.75" hidden="1">
      <c r="A3" s="31" t="s">
        <v>2</v>
      </c>
      <c r="B3" s="31"/>
      <c r="C3" s="5" t="s">
        <v>3</v>
      </c>
      <c r="E3" s="2" t="s">
        <v>4</v>
      </c>
    </row>
    <row r="4" spans="1:5" ht="12.75" hidden="1">
      <c r="A4" s="2" t="s">
        <v>5</v>
      </c>
      <c r="B4" s="6">
        <v>41067</v>
      </c>
      <c r="C4" s="7">
        <v>50000</v>
      </c>
      <c r="E4" s="7">
        <v>20000</v>
      </c>
    </row>
    <row r="5" spans="1:3" ht="12.75" hidden="1">
      <c r="A5" s="31" t="s">
        <v>6</v>
      </c>
      <c r="B5" s="31"/>
      <c r="C5" s="7">
        <v>90000</v>
      </c>
    </row>
    <row r="7" spans="1:24" s="10" customFormat="1" ht="25.5">
      <c r="A7" s="8" t="s">
        <v>7</v>
      </c>
      <c r="B7" s="8" t="s">
        <v>8</v>
      </c>
      <c r="C7" s="8" t="s">
        <v>9</v>
      </c>
      <c r="D7" s="8" t="s">
        <v>10</v>
      </c>
      <c r="E7" s="8" t="s">
        <v>39</v>
      </c>
      <c r="F7" s="8" t="s">
        <v>32</v>
      </c>
      <c r="G7" s="8" t="s">
        <v>12</v>
      </c>
      <c r="H7" s="8" t="s">
        <v>13</v>
      </c>
      <c r="I7" s="8" t="s">
        <v>40</v>
      </c>
      <c r="J7" s="8" t="s">
        <v>32</v>
      </c>
      <c r="K7" s="8" t="s">
        <v>12</v>
      </c>
      <c r="L7" s="8" t="s">
        <v>13</v>
      </c>
      <c r="M7" s="8" t="s">
        <v>41</v>
      </c>
      <c r="N7" s="8" t="s">
        <v>32</v>
      </c>
      <c r="O7" s="8" t="s">
        <v>12</v>
      </c>
      <c r="P7" s="8" t="s">
        <v>13</v>
      </c>
      <c r="Q7" s="8" t="s">
        <v>42</v>
      </c>
      <c r="R7" s="8" t="s">
        <v>32</v>
      </c>
      <c r="S7" s="8" t="s">
        <v>12</v>
      </c>
      <c r="T7" s="8" t="s">
        <v>13</v>
      </c>
      <c r="U7" s="8" t="s">
        <v>14</v>
      </c>
      <c r="V7" s="8" t="s">
        <v>13</v>
      </c>
      <c r="W7" s="8" t="s">
        <v>15</v>
      </c>
      <c r="X7" s="8" t="s">
        <v>16</v>
      </c>
    </row>
    <row r="8" spans="1:24" ht="12.75" customHeight="1">
      <c r="A8" s="11">
        <v>1</v>
      </c>
      <c r="B8" s="12">
        <v>301</v>
      </c>
      <c r="C8" s="12" t="s">
        <v>44</v>
      </c>
      <c r="D8" s="13">
        <v>41067</v>
      </c>
      <c r="E8" s="14" t="s">
        <v>45</v>
      </c>
      <c r="F8" s="11"/>
      <c r="G8" s="11"/>
      <c r="H8" s="15">
        <f>IF(E8&lt;&gt;"",IF($D8&lt;=$B$4,$C$4,$C$5)*(1-G8/100),0)</f>
        <v>50000</v>
      </c>
      <c r="I8" s="11" t="s">
        <v>46</v>
      </c>
      <c r="J8" s="11"/>
      <c r="K8" s="11"/>
      <c r="L8" s="15">
        <f>IF(I8&lt;&gt;"",IF($D8&lt;=$B$4,$C$4,$C$5)*(1-K8/100),0)</f>
        <v>50000</v>
      </c>
      <c r="M8" s="11"/>
      <c r="N8" s="11"/>
      <c r="O8" s="11"/>
      <c r="P8" s="15">
        <f>IF(M8&lt;&gt;"",IF($D8&lt;=$B$4,$C$4,$C$5)*(1-O8/100),0)</f>
        <v>0</v>
      </c>
      <c r="Q8" s="11"/>
      <c r="R8" s="11"/>
      <c r="S8" s="11"/>
      <c r="T8" s="15">
        <f>IF(Q8&lt;&gt;"",IF($D8&lt;=$B$4,$C$4,$C$5)*(1-S8/100),0)</f>
        <v>0</v>
      </c>
      <c r="U8" s="11"/>
      <c r="V8" s="15">
        <f aca="true" t="shared" si="0" ref="V8:V20">$E$4*U8</f>
        <v>0</v>
      </c>
      <c r="W8" s="15">
        <f>H8+L8+P8+T8+V8</f>
        <v>100000</v>
      </c>
      <c r="X8" s="15"/>
    </row>
    <row r="9" spans="1:24" ht="12.75" customHeight="1">
      <c r="A9" s="11">
        <v>2</v>
      </c>
      <c r="B9" s="12">
        <v>302</v>
      </c>
      <c r="C9" s="12" t="s">
        <v>47</v>
      </c>
      <c r="D9" s="13">
        <v>41067</v>
      </c>
      <c r="E9" s="14" t="s">
        <v>48</v>
      </c>
      <c r="F9" s="11"/>
      <c r="G9" s="11"/>
      <c r="H9" s="15">
        <f aca="true" t="shared" si="1" ref="H9:H20">IF(E9&lt;&gt;"",IF($D9&lt;=$B$4,$C$4,$C$5)*(1-G9/100),0)</f>
        <v>50000</v>
      </c>
      <c r="I9" s="11" t="s">
        <v>49</v>
      </c>
      <c r="J9" s="11"/>
      <c r="K9" s="11"/>
      <c r="L9" s="15">
        <f aca="true" t="shared" si="2" ref="L9:L20">IF(I9&lt;&gt;"",IF($D9&lt;=$B$4,$C$4,$C$5)*(1-K9/100),0)</f>
        <v>50000</v>
      </c>
      <c r="M9" s="11" t="s">
        <v>50</v>
      </c>
      <c r="N9" s="11"/>
      <c r="O9" s="11"/>
      <c r="P9" s="15">
        <f aca="true" t="shared" si="3" ref="P9:P20">IF(M9&lt;&gt;"",IF($D9&lt;=$B$4,$C$4,$C$5)*(1-O9/100),0)</f>
        <v>50000</v>
      </c>
      <c r="Q9" s="11"/>
      <c r="R9" s="11"/>
      <c r="S9" s="11"/>
      <c r="T9" s="15">
        <f aca="true" t="shared" si="4" ref="T9:T20">IF(Q9&lt;&gt;"",IF($D9&lt;=$B$4,$C$4,$C$5)*(1-S9/100),0)</f>
        <v>0</v>
      </c>
      <c r="U9" s="11"/>
      <c r="V9" s="15">
        <f t="shared" si="0"/>
        <v>0</v>
      </c>
      <c r="W9" s="15">
        <f aca="true" t="shared" si="5" ref="W9:W38">H9+L9+P9+T9+V9</f>
        <v>150000</v>
      </c>
      <c r="X9" s="15"/>
    </row>
    <row r="10" spans="1:24" ht="12.75" customHeight="1">
      <c r="A10" s="11">
        <v>3</v>
      </c>
      <c r="B10" s="12">
        <v>303</v>
      </c>
      <c r="C10" s="12" t="s">
        <v>61</v>
      </c>
      <c r="D10" s="13">
        <v>41067</v>
      </c>
      <c r="E10" s="14" t="s">
        <v>62</v>
      </c>
      <c r="F10" s="11"/>
      <c r="G10" s="11"/>
      <c r="H10" s="15">
        <f t="shared" si="1"/>
        <v>50000</v>
      </c>
      <c r="I10" s="11" t="s">
        <v>63</v>
      </c>
      <c r="J10" s="11"/>
      <c r="K10" s="11"/>
      <c r="L10" s="15">
        <f t="shared" si="2"/>
        <v>50000</v>
      </c>
      <c r="M10" s="23" t="s">
        <v>64</v>
      </c>
      <c r="N10" s="11"/>
      <c r="O10" s="11">
        <v>100</v>
      </c>
      <c r="P10" s="15">
        <f t="shared" si="3"/>
        <v>0</v>
      </c>
      <c r="Q10" s="11"/>
      <c r="R10" s="11"/>
      <c r="S10" s="11"/>
      <c r="T10" s="15">
        <f t="shared" si="4"/>
        <v>0</v>
      </c>
      <c r="U10" s="11"/>
      <c r="V10" s="15">
        <f t="shared" si="0"/>
        <v>0</v>
      </c>
      <c r="W10" s="15">
        <f t="shared" si="5"/>
        <v>100000</v>
      </c>
      <c r="X10" s="15"/>
    </row>
    <row r="11" spans="1:24" ht="12.75" customHeight="1">
      <c r="A11" s="11">
        <v>4</v>
      </c>
      <c r="B11" s="12">
        <v>304</v>
      </c>
      <c r="C11" s="12" t="s">
        <v>77</v>
      </c>
      <c r="D11" s="13">
        <v>41067</v>
      </c>
      <c r="E11" s="14" t="s">
        <v>78</v>
      </c>
      <c r="F11" s="11"/>
      <c r="G11" s="11"/>
      <c r="H11" s="15">
        <f t="shared" si="1"/>
        <v>50000</v>
      </c>
      <c r="I11" s="23" t="s">
        <v>79</v>
      </c>
      <c r="J11" s="11"/>
      <c r="K11" s="11">
        <v>100</v>
      </c>
      <c r="L11" s="15">
        <f t="shared" si="2"/>
        <v>0</v>
      </c>
      <c r="M11" s="11"/>
      <c r="N11" s="11"/>
      <c r="O11" s="11"/>
      <c r="P11" s="15">
        <f t="shared" si="3"/>
        <v>0</v>
      </c>
      <c r="Q11" s="11"/>
      <c r="R11" s="11"/>
      <c r="S11" s="11"/>
      <c r="T11" s="15">
        <f t="shared" si="4"/>
        <v>0</v>
      </c>
      <c r="U11" s="11"/>
      <c r="V11" s="15">
        <f t="shared" si="0"/>
        <v>0</v>
      </c>
      <c r="W11" s="15">
        <f t="shared" si="5"/>
        <v>50000</v>
      </c>
      <c r="X11" s="15"/>
    </row>
    <row r="12" spans="1:24" ht="12.75" customHeight="1">
      <c r="A12" s="11">
        <v>5</v>
      </c>
      <c r="B12" s="12">
        <v>305</v>
      </c>
      <c r="C12" s="12" t="s">
        <v>93</v>
      </c>
      <c r="D12" s="13">
        <v>41067</v>
      </c>
      <c r="E12" s="14" t="s">
        <v>94</v>
      </c>
      <c r="F12" s="11"/>
      <c r="G12" s="11"/>
      <c r="H12" s="15">
        <f t="shared" si="1"/>
        <v>50000</v>
      </c>
      <c r="I12" s="11" t="s">
        <v>95</v>
      </c>
      <c r="J12" s="11"/>
      <c r="K12" s="11"/>
      <c r="L12" s="15">
        <f t="shared" si="2"/>
        <v>50000</v>
      </c>
      <c r="M12" s="11"/>
      <c r="N12" s="11"/>
      <c r="O12" s="11"/>
      <c r="P12" s="15">
        <f t="shared" si="3"/>
        <v>0</v>
      </c>
      <c r="Q12" s="11"/>
      <c r="R12" s="11"/>
      <c r="S12" s="11"/>
      <c r="T12" s="15">
        <f t="shared" si="4"/>
        <v>0</v>
      </c>
      <c r="U12" s="11"/>
      <c r="V12" s="15">
        <f t="shared" si="0"/>
        <v>0</v>
      </c>
      <c r="W12" s="15">
        <f t="shared" si="5"/>
        <v>100000</v>
      </c>
      <c r="X12" s="15"/>
    </row>
    <row r="13" spans="1:24" ht="12.75" customHeight="1">
      <c r="A13" s="11">
        <v>6</v>
      </c>
      <c r="B13" s="12">
        <v>306</v>
      </c>
      <c r="C13" s="12" t="s">
        <v>154</v>
      </c>
      <c r="D13" s="13">
        <v>41067</v>
      </c>
      <c r="E13" s="14" t="s">
        <v>123</v>
      </c>
      <c r="F13" s="11"/>
      <c r="G13" s="11"/>
      <c r="H13" s="15">
        <f t="shared" si="1"/>
        <v>50000</v>
      </c>
      <c r="I13" s="23" t="s">
        <v>124</v>
      </c>
      <c r="J13" s="11"/>
      <c r="K13" s="11">
        <v>100</v>
      </c>
      <c r="L13" s="15">
        <f t="shared" si="2"/>
        <v>0</v>
      </c>
      <c r="M13" s="11"/>
      <c r="N13" s="11"/>
      <c r="O13" s="11"/>
      <c r="P13" s="15">
        <f t="shared" si="3"/>
        <v>0</v>
      </c>
      <c r="Q13" s="11"/>
      <c r="R13" s="11"/>
      <c r="S13" s="11"/>
      <c r="T13" s="15">
        <f t="shared" si="4"/>
        <v>0</v>
      </c>
      <c r="U13" s="11"/>
      <c r="V13" s="15">
        <f t="shared" si="0"/>
        <v>0</v>
      </c>
      <c r="W13" s="15">
        <f t="shared" si="5"/>
        <v>50000</v>
      </c>
      <c r="X13" s="15"/>
    </row>
    <row r="14" spans="1:24" ht="12.75" customHeight="1">
      <c r="A14" s="11">
        <v>7</v>
      </c>
      <c r="B14" s="12">
        <v>307</v>
      </c>
      <c r="C14" s="12" t="s">
        <v>128</v>
      </c>
      <c r="D14" s="13">
        <v>41067</v>
      </c>
      <c r="E14" s="14" t="s">
        <v>129</v>
      </c>
      <c r="F14" s="11"/>
      <c r="G14" s="11"/>
      <c r="H14" s="15">
        <f t="shared" si="1"/>
        <v>50000</v>
      </c>
      <c r="I14" s="11" t="s">
        <v>130</v>
      </c>
      <c r="J14" s="11"/>
      <c r="K14" s="11"/>
      <c r="L14" s="15">
        <f t="shared" si="2"/>
        <v>50000</v>
      </c>
      <c r="M14" s="11"/>
      <c r="N14" s="11"/>
      <c r="O14" s="11"/>
      <c r="P14" s="15">
        <f t="shared" si="3"/>
        <v>0</v>
      </c>
      <c r="Q14" s="11"/>
      <c r="R14" s="11"/>
      <c r="S14" s="11"/>
      <c r="T14" s="15">
        <f t="shared" si="4"/>
        <v>0</v>
      </c>
      <c r="U14" s="11"/>
      <c r="V14" s="15">
        <f t="shared" si="0"/>
        <v>0</v>
      </c>
      <c r="W14" s="15">
        <f t="shared" si="5"/>
        <v>100000</v>
      </c>
      <c r="X14" s="15"/>
    </row>
    <row r="15" spans="1:24" ht="12.75" customHeight="1">
      <c r="A15" s="11">
        <v>8</v>
      </c>
      <c r="B15" s="12">
        <v>308</v>
      </c>
      <c r="C15" s="12" t="s">
        <v>150</v>
      </c>
      <c r="D15" s="13">
        <v>41067</v>
      </c>
      <c r="E15" s="14" t="s">
        <v>151</v>
      </c>
      <c r="F15" s="16"/>
      <c r="G15" s="16"/>
      <c r="H15" s="15">
        <f t="shared" si="1"/>
        <v>50000</v>
      </c>
      <c r="I15" s="11" t="s">
        <v>152</v>
      </c>
      <c r="J15" s="16"/>
      <c r="K15" s="11"/>
      <c r="L15" s="15">
        <f t="shared" si="2"/>
        <v>50000</v>
      </c>
      <c r="M15" s="11"/>
      <c r="N15" s="16"/>
      <c r="O15" s="11"/>
      <c r="P15" s="15">
        <f t="shared" si="3"/>
        <v>0</v>
      </c>
      <c r="Q15" s="11"/>
      <c r="R15" s="16"/>
      <c r="S15" s="11"/>
      <c r="T15" s="15">
        <f t="shared" si="4"/>
        <v>0</v>
      </c>
      <c r="U15" s="11"/>
      <c r="V15" s="15">
        <f t="shared" si="0"/>
        <v>0</v>
      </c>
      <c r="W15" s="15">
        <f t="shared" si="5"/>
        <v>100000</v>
      </c>
      <c r="X15" s="15"/>
    </row>
    <row r="16" spans="1:24" ht="12.75" customHeight="1">
      <c r="A16" s="11">
        <v>9</v>
      </c>
      <c r="B16" s="12">
        <v>309</v>
      </c>
      <c r="C16" s="12" t="s">
        <v>153</v>
      </c>
      <c r="D16" s="13">
        <v>41067</v>
      </c>
      <c r="E16" s="14" t="s">
        <v>155</v>
      </c>
      <c r="F16" s="16"/>
      <c r="G16" s="16"/>
      <c r="H16" s="15">
        <f t="shared" si="1"/>
        <v>50000</v>
      </c>
      <c r="I16" s="23" t="s">
        <v>156</v>
      </c>
      <c r="J16" s="16"/>
      <c r="K16" s="11">
        <v>100</v>
      </c>
      <c r="L16" s="15">
        <f t="shared" si="2"/>
        <v>0</v>
      </c>
      <c r="M16" s="23" t="s">
        <v>157</v>
      </c>
      <c r="N16" s="16"/>
      <c r="O16" s="11">
        <v>100</v>
      </c>
      <c r="P16" s="15">
        <f t="shared" si="3"/>
        <v>0</v>
      </c>
      <c r="Q16" s="11"/>
      <c r="R16" s="16"/>
      <c r="S16" s="11"/>
      <c r="T16" s="15">
        <f t="shared" si="4"/>
        <v>0</v>
      </c>
      <c r="U16" s="11"/>
      <c r="V16" s="15">
        <f t="shared" si="0"/>
        <v>0</v>
      </c>
      <c r="W16" s="15">
        <f t="shared" si="5"/>
        <v>50000</v>
      </c>
      <c r="X16" s="15"/>
    </row>
    <row r="17" spans="1:24" ht="12.75" customHeight="1">
      <c r="A17" s="11">
        <v>10</v>
      </c>
      <c r="B17" s="12">
        <v>310</v>
      </c>
      <c r="C17" s="12" t="s">
        <v>185</v>
      </c>
      <c r="D17" s="13">
        <v>41067</v>
      </c>
      <c r="E17" s="14" t="s">
        <v>186</v>
      </c>
      <c r="F17" s="16"/>
      <c r="G17" s="16"/>
      <c r="H17" s="15">
        <f t="shared" si="1"/>
        <v>50000</v>
      </c>
      <c r="I17" s="11" t="s">
        <v>187</v>
      </c>
      <c r="J17" s="16"/>
      <c r="K17" s="11"/>
      <c r="L17" s="15">
        <f t="shared" si="2"/>
        <v>50000</v>
      </c>
      <c r="M17" s="11" t="s">
        <v>188</v>
      </c>
      <c r="N17" s="16"/>
      <c r="O17" s="11"/>
      <c r="P17" s="15">
        <f t="shared" si="3"/>
        <v>50000</v>
      </c>
      <c r="Q17" s="11"/>
      <c r="R17" s="16"/>
      <c r="S17" s="11"/>
      <c r="T17" s="15">
        <f t="shared" si="4"/>
        <v>0</v>
      </c>
      <c r="U17" s="11"/>
      <c r="V17" s="15">
        <f t="shared" si="0"/>
        <v>0</v>
      </c>
      <c r="W17" s="15">
        <f t="shared" si="5"/>
        <v>150000</v>
      </c>
      <c r="X17" s="15"/>
    </row>
    <row r="18" spans="1:24" ht="12.75" customHeight="1">
      <c r="A18" s="11">
        <v>11</v>
      </c>
      <c r="B18" s="12">
        <v>311</v>
      </c>
      <c r="C18" s="12" t="s">
        <v>198</v>
      </c>
      <c r="D18" s="13">
        <v>41067</v>
      </c>
      <c r="E18" s="14" t="s">
        <v>199</v>
      </c>
      <c r="F18" s="16"/>
      <c r="G18" s="16"/>
      <c r="H18" s="15">
        <f t="shared" si="1"/>
        <v>50000</v>
      </c>
      <c r="I18" s="11" t="s">
        <v>200</v>
      </c>
      <c r="J18" s="16"/>
      <c r="K18" s="11"/>
      <c r="L18" s="15">
        <f t="shared" si="2"/>
        <v>50000</v>
      </c>
      <c r="M18" s="11"/>
      <c r="N18" s="16"/>
      <c r="O18" s="11"/>
      <c r="P18" s="15">
        <f t="shared" si="3"/>
        <v>0</v>
      </c>
      <c r="Q18" s="11"/>
      <c r="R18" s="16"/>
      <c r="S18" s="11"/>
      <c r="T18" s="15">
        <f t="shared" si="4"/>
        <v>0</v>
      </c>
      <c r="U18" s="11">
        <v>1</v>
      </c>
      <c r="V18" s="15">
        <f t="shared" si="0"/>
        <v>20000</v>
      </c>
      <c r="W18" s="15">
        <f t="shared" si="5"/>
        <v>120000</v>
      </c>
      <c r="X18" s="15"/>
    </row>
    <row r="19" spans="1:24" ht="12.75" customHeight="1">
      <c r="A19" s="11">
        <v>12</v>
      </c>
      <c r="B19" s="12">
        <v>312</v>
      </c>
      <c r="C19" s="12" t="s">
        <v>201</v>
      </c>
      <c r="D19" s="13">
        <v>41067</v>
      </c>
      <c r="E19" s="14" t="s">
        <v>202</v>
      </c>
      <c r="F19" s="16"/>
      <c r="G19" s="16"/>
      <c r="H19" s="15">
        <f t="shared" si="1"/>
        <v>50000</v>
      </c>
      <c r="I19" s="11" t="s">
        <v>203</v>
      </c>
      <c r="J19" s="16"/>
      <c r="K19" s="11"/>
      <c r="L19" s="15">
        <f t="shared" si="2"/>
        <v>50000</v>
      </c>
      <c r="M19" s="11"/>
      <c r="N19" s="16"/>
      <c r="O19" s="11"/>
      <c r="P19" s="15">
        <f t="shared" si="3"/>
        <v>0</v>
      </c>
      <c r="Q19" s="11"/>
      <c r="R19" s="16"/>
      <c r="S19" s="11"/>
      <c r="T19" s="15">
        <f t="shared" si="4"/>
        <v>0</v>
      </c>
      <c r="U19" s="11"/>
      <c r="V19" s="15">
        <f t="shared" si="0"/>
        <v>0</v>
      </c>
      <c r="W19" s="15">
        <f t="shared" si="5"/>
        <v>100000</v>
      </c>
      <c r="X19" s="15"/>
    </row>
    <row r="20" spans="1:24" ht="12.75" customHeight="1">
      <c r="A20" s="11">
        <v>13</v>
      </c>
      <c r="B20" s="12">
        <v>313</v>
      </c>
      <c r="C20" s="12" t="s">
        <v>207</v>
      </c>
      <c r="D20" s="13">
        <v>41067</v>
      </c>
      <c r="E20" s="14" t="s">
        <v>208</v>
      </c>
      <c r="F20" s="16"/>
      <c r="G20" s="16"/>
      <c r="H20" s="15">
        <f t="shared" si="1"/>
        <v>50000</v>
      </c>
      <c r="I20" s="11" t="s">
        <v>209</v>
      </c>
      <c r="J20" s="16"/>
      <c r="K20" s="11"/>
      <c r="L20" s="15">
        <f t="shared" si="2"/>
        <v>50000</v>
      </c>
      <c r="M20" s="11" t="s">
        <v>210</v>
      </c>
      <c r="N20" s="16"/>
      <c r="O20" s="11"/>
      <c r="P20" s="15">
        <f t="shared" si="3"/>
        <v>50000</v>
      </c>
      <c r="Q20" s="23" t="s">
        <v>211</v>
      </c>
      <c r="R20" s="16"/>
      <c r="S20" s="11">
        <v>100</v>
      </c>
      <c r="T20" s="15">
        <f t="shared" si="4"/>
        <v>0</v>
      </c>
      <c r="U20" s="11"/>
      <c r="V20" s="15">
        <f t="shared" si="0"/>
        <v>0</v>
      </c>
      <c r="W20" s="15">
        <f t="shared" si="5"/>
        <v>150000</v>
      </c>
      <c r="X20" s="15"/>
    </row>
    <row r="21" spans="1:24" ht="12.75" customHeight="1">
      <c r="A21" s="11">
        <v>14</v>
      </c>
      <c r="B21" s="12">
        <v>314</v>
      </c>
      <c r="C21" s="12" t="s">
        <v>212</v>
      </c>
      <c r="D21" s="13">
        <v>41067</v>
      </c>
      <c r="E21" s="14" t="s">
        <v>213</v>
      </c>
      <c r="F21" s="16">
        <v>206574</v>
      </c>
      <c r="G21" s="16"/>
      <c r="H21" s="15">
        <f>IF(E21&lt;&gt;"",IF($D21&lt;=$B$4,$C$4,$C$5)*(1-G21/100),0)</f>
        <v>50000</v>
      </c>
      <c r="I21" s="11" t="s">
        <v>214</v>
      </c>
      <c r="J21" s="16">
        <v>1302042</v>
      </c>
      <c r="K21" s="11"/>
      <c r="L21" s="15">
        <f>IF(I21&lt;&gt;"",IF($D21&lt;=$B$4,$C$4,$C$5)*(1-K21/100),0)</f>
        <v>50000</v>
      </c>
      <c r="M21" s="11"/>
      <c r="N21" s="16"/>
      <c r="O21" s="11"/>
      <c r="P21" s="15">
        <f>IF(M21&lt;&gt;"",IF($D21&lt;=$B$4,$C$4,$C$5)*(1-O21/100),0)</f>
        <v>0</v>
      </c>
      <c r="Q21" s="16"/>
      <c r="R21" s="16"/>
      <c r="S21" s="11"/>
      <c r="T21" s="15">
        <f>IF(Q21&lt;&gt;"",IF($D21&lt;=$B$4,$C$4,$C$5)*(1-S21/100),0)</f>
        <v>0</v>
      </c>
      <c r="U21" s="11"/>
      <c r="V21" s="15">
        <f>$E$4*U21</f>
        <v>0</v>
      </c>
      <c r="W21" s="15">
        <f t="shared" si="5"/>
        <v>100000</v>
      </c>
      <c r="X21" s="15"/>
    </row>
    <row r="22" spans="1:24" ht="12.75" customHeight="1">
      <c r="A22" s="11">
        <v>15</v>
      </c>
      <c r="B22" s="12">
        <v>315</v>
      </c>
      <c r="C22" s="12" t="s">
        <v>227</v>
      </c>
      <c r="D22" s="13">
        <v>41067</v>
      </c>
      <c r="E22" s="14" t="s">
        <v>228</v>
      </c>
      <c r="F22" s="16"/>
      <c r="G22" s="16"/>
      <c r="H22" s="15">
        <f>IF(E22&lt;&gt;"",IF($D22&lt;=$B$4,$C$4,$C$5)*(1-G22/100),0)</f>
        <v>50000</v>
      </c>
      <c r="I22" s="11" t="s">
        <v>229</v>
      </c>
      <c r="J22" s="16"/>
      <c r="K22" s="11"/>
      <c r="L22" s="15">
        <f>IF(I22&lt;&gt;"",IF($D22&lt;=$B$4,$C$4,$C$5)*(1-K22/100),0)</f>
        <v>50000</v>
      </c>
      <c r="M22" s="11"/>
      <c r="N22" s="16"/>
      <c r="O22" s="11"/>
      <c r="P22" s="15">
        <f>IF(M22&lt;&gt;"",IF($D22&lt;=$B$4,$C$4,$C$5)*(1-O22/100),0)</f>
        <v>0</v>
      </c>
      <c r="Q22" s="16"/>
      <c r="R22" s="16"/>
      <c r="S22" s="11"/>
      <c r="T22" s="15">
        <f>IF(Q22&lt;&gt;"",IF($D22&lt;=$B$4,$C$4,$C$5)*(1-S22/100),0)</f>
        <v>0</v>
      </c>
      <c r="U22" s="11">
        <v>1</v>
      </c>
      <c r="V22" s="15">
        <f>$E$4*U22</f>
        <v>20000</v>
      </c>
      <c r="W22" s="15">
        <f t="shared" si="5"/>
        <v>120000</v>
      </c>
      <c r="X22" s="15"/>
    </row>
    <row r="23" spans="1:24" ht="12.75" customHeight="1">
      <c r="A23" s="11">
        <v>16</v>
      </c>
      <c r="B23" s="12">
        <v>316</v>
      </c>
      <c r="C23" s="12" t="s">
        <v>242</v>
      </c>
      <c r="D23" s="13">
        <v>41067</v>
      </c>
      <c r="E23" s="14" t="s">
        <v>243</v>
      </c>
      <c r="F23" s="16">
        <v>440318</v>
      </c>
      <c r="G23" s="16"/>
      <c r="H23" s="15">
        <f>IF(E23&lt;&gt;"",IF($D23&lt;=$B$4,$C$4,$C$5)*(1-G23/100),0)</f>
        <v>50000</v>
      </c>
      <c r="I23" s="11" t="s">
        <v>244</v>
      </c>
      <c r="J23" s="16">
        <v>439142</v>
      </c>
      <c r="K23" s="11"/>
      <c r="L23" s="15">
        <f>IF(I23&lt;&gt;"",IF($D23&lt;=$B$4,$C$4,$C$5)*(1-K23/100),0)</f>
        <v>50000</v>
      </c>
      <c r="M23" s="11"/>
      <c r="N23" s="16"/>
      <c r="O23" s="11"/>
      <c r="P23" s="15">
        <f>IF(M23&lt;&gt;"",IF($D23&lt;=$B$4,$C$4,$C$5)*(1-O23/100),0)</f>
        <v>0</v>
      </c>
      <c r="Q23" s="16"/>
      <c r="R23" s="16"/>
      <c r="S23" s="11"/>
      <c r="T23" s="15">
        <f>IF(Q23&lt;&gt;"",IF($D23&lt;=$B$4,$C$4,$C$5)*(1-S23/100),0)</f>
        <v>0</v>
      </c>
      <c r="U23" s="11"/>
      <c r="V23" s="15">
        <f aca="true" t="shared" si="6" ref="V23:V38">$E$4*U23</f>
        <v>0</v>
      </c>
      <c r="W23" s="15">
        <f t="shared" si="5"/>
        <v>100000</v>
      </c>
      <c r="X23" s="15"/>
    </row>
    <row r="24" spans="1:24" ht="12.75" customHeight="1">
      <c r="A24" s="11">
        <v>17</v>
      </c>
      <c r="B24" s="12">
        <v>317</v>
      </c>
      <c r="C24" s="12" t="s">
        <v>255</v>
      </c>
      <c r="D24" s="13">
        <v>41067</v>
      </c>
      <c r="E24" s="14" t="s">
        <v>256</v>
      </c>
      <c r="F24" s="16">
        <v>254245</v>
      </c>
      <c r="G24" s="16"/>
      <c r="H24" s="15">
        <f>IF(E24&lt;&gt;"",IF($D24&lt;=$B$4,$C$4,$C$5)*(1-G24/100),0)</f>
        <v>50000</v>
      </c>
      <c r="I24" s="11" t="s">
        <v>257</v>
      </c>
      <c r="J24" s="16"/>
      <c r="K24" s="11"/>
      <c r="L24" s="15">
        <f>IF(I24&lt;&gt;"",IF($D24&lt;=$B$4,$C$4,$C$5)*(1-K24/100),0)</f>
        <v>50000</v>
      </c>
      <c r="M24" s="11"/>
      <c r="N24" s="16"/>
      <c r="O24" s="11"/>
      <c r="P24" s="15">
        <f>IF(M24&lt;&gt;"",IF($D24&lt;=$B$4,$C$4,$C$5)*(1-O24/100),0)</f>
        <v>0</v>
      </c>
      <c r="Q24" s="16"/>
      <c r="R24" s="16"/>
      <c r="S24" s="11"/>
      <c r="T24" s="15">
        <f>IF(Q24&lt;&gt;"",IF($D24&lt;=$B$4,$C$4,$C$5)*(1-S24/100),0)</f>
        <v>0</v>
      </c>
      <c r="U24" s="11"/>
      <c r="V24" s="15">
        <f t="shared" si="6"/>
        <v>0</v>
      </c>
      <c r="W24" s="15">
        <f t="shared" si="5"/>
        <v>100000</v>
      </c>
      <c r="X24" s="15"/>
    </row>
    <row r="25" spans="1:24" ht="12.75" customHeight="1">
      <c r="A25" s="11">
        <v>18</v>
      </c>
      <c r="B25" s="12">
        <v>318</v>
      </c>
      <c r="C25" s="12" t="s">
        <v>267</v>
      </c>
      <c r="D25" s="13">
        <v>41067</v>
      </c>
      <c r="E25" s="14" t="s">
        <v>268</v>
      </c>
      <c r="F25" s="16"/>
      <c r="G25" s="16"/>
      <c r="H25" s="15">
        <f>IF(E25&lt;&gt;"",IF($D25&lt;=$B$4,$C$4,$C$5)*(1-G25/100),0)</f>
        <v>50000</v>
      </c>
      <c r="I25" s="11" t="s">
        <v>269</v>
      </c>
      <c r="J25" s="16"/>
      <c r="K25" s="11"/>
      <c r="L25" s="15">
        <f>IF(I25&lt;&gt;"",IF($D25&lt;=$B$4,$C$4,$C$5)*(1-K25/100),0)</f>
        <v>50000</v>
      </c>
      <c r="M25" s="11" t="s">
        <v>270</v>
      </c>
      <c r="N25" s="16"/>
      <c r="O25" s="11"/>
      <c r="P25" s="15">
        <f>IF(M25&lt;&gt;"",IF($D25&lt;=$B$4,$C$4,$C$5)*(1-O25/100),0)</f>
        <v>50000</v>
      </c>
      <c r="Q25" s="16"/>
      <c r="R25" s="16"/>
      <c r="S25" s="11"/>
      <c r="T25" s="15">
        <f>IF(Q25&lt;&gt;"",IF($D25&lt;=$B$4,$C$4,$C$5)*(1-S25/100),0)</f>
        <v>0</v>
      </c>
      <c r="U25" s="11"/>
      <c r="V25" s="15">
        <f t="shared" si="6"/>
        <v>0</v>
      </c>
      <c r="W25" s="15">
        <f t="shared" si="5"/>
        <v>150000</v>
      </c>
      <c r="X25" s="15"/>
    </row>
    <row r="26" spans="1:24" ht="12.75" customHeight="1">
      <c r="A26" s="11">
        <v>19</v>
      </c>
      <c r="B26" s="12">
        <v>319</v>
      </c>
      <c r="C26" s="12" t="s">
        <v>298</v>
      </c>
      <c r="D26" s="13">
        <v>41067</v>
      </c>
      <c r="E26" s="14" t="s">
        <v>299</v>
      </c>
      <c r="F26" s="16"/>
      <c r="G26" s="16"/>
      <c r="H26" s="15">
        <f>IF(E26&lt;&gt;"",IF($D26&lt;=$B$4,$C$4,$C$5)*(1-G26/100),0)</f>
        <v>50000</v>
      </c>
      <c r="I26" s="11" t="s">
        <v>300</v>
      </c>
      <c r="J26" s="16"/>
      <c r="K26" s="11"/>
      <c r="L26" s="15">
        <f>IF(I26&lt;&gt;"",IF($D26&lt;=$B$4,$C$4,$C$5)*(1-K26/100),0)</f>
        <v>50000</v>
      </c>
      <c r="M26" s="11" t="s">
        <v>301</v>
      </c>
      <c r="N26" s="16"/>
      <c r="O26" s="11"/>
      <c r="P26" s="15">
        <f>IF(M26&lt;&gt;"",IF($D26&lt;=$B$4,$C$4,$C$5)*(1-O26/100),0)</f>
        <v>50000</v>
      </c>
      <c r="Q26" s="16"/>
      <c r="R26" s="16"/>
      <c r="S26" s="11"/>
      <c r="T26" s="15">
        <f>IF(Q26&lt;&gt;"",IF($D26&lt;=$B$4,$C$4,$C$5)*(1-S26/100),0)</f>
        <v>0</v>
      </c>
      <c r="U26" s="11"/>
      <c r="V26" s="15">
        <f t="shared" si="6"/>
        <v>0</v>
      </c>
      <c r="W26" s="15">
        <f t="shared" si="5"/>
        <v>150000</v>
      </c>
      <c r="X26" s="15"/>
    </row>
    <row r="27" spans="1:24" ht="12.75" customHeight="1">
      <c r="A27" s="11">
        <v>20</v>
      </c>
      <c r="B27" s="12">
        <v>320</v>
      </c>
      <c r="C27" s="12" t="s">
        <v>307</v>
      </c>
      <c r="D27" s="13">
        <v>41067</v>
      </c>
      <c r="E27" s="14" t="s">
        <v>308</v>
      </c>
      <c r="F27" s="16"/>
      <c r="G27" s="16"/>
      <c r="H27" s="15">
        <f>IF(E27&lt;&gt;"",IF($D27&lt;=$B$4,$C$4,$C$5)*(1-G27/100),0)</f>
        <v>50000</v>
      </c>
      <c r="I27" s="11" t="s">
        <v>309</v>
      </c>
      <c r="J27" s="16"/>
      <c r="K27" s="11"/>
      <c r="L27" s="15">
        <f>IF(I27&lt;&gt;"",IF($D27&lt;=$B$4,$C$4,$C$5)*(1-K27/100),0)</f>
        <v>50000</v>
      </c>
      <c r="M27" s="11"/>
      <c r="N27" s="16"/>
      <c r="O27" s="11"/>
      <c r="P27" s="15">
        <f>IF(M27&lt;&gt;"",IF($D27&lt;=$B$4,$C$4,$C$5)*(1-O27/100),0)</f>
        <v>0</v>
      </c>
      <c r="Q27" s="16"/>
      <c r="R27" s="16"/>
      <c r="S27" s="11"/>
      <c r="T27" s="15">
        <f>IF(Q27&lt;&gt;"",IF($D27&lt;=$B$4,$C$4,$C$5)*(1-S27/100),0)</f>
        <v>0</v>
      </c>
      <c r="U27" s="11"/>
      <c r="V27" s="15">
        <f t="shared" si="6"/>
        <v>0</v>
      </c>
      <c r="W27" s="15">
        <f t="shared" si="5"/>
        <v>100000</v>
      </c>
      <c r="X27" s="15"/>
    </row>
    <row r="28" spans="1:24" ht="12.75" customHeight="1">
      <c r="A28" s="11">
        <v>21</v>
      </c>
      <c r="B28" s="12">
        <v>321</v>
      </c>
      <c r="C28" s="12" t="s">
        <v>310</v>
      </c>
      <c r="D28" s="13">
        <v>41067</v>
      </c>
      <c r="E28" s="14" t="s">
        <v>311</v>
      </c>
      <c r="F28" s="16"/>
      <c r="G28" s="16"/>
      <c r="H28" s="15">
        <f>IF(E28&lt;&gt;"",IF($D28&lt;=$B$4,$C$4,$C$5)*(1-G28/100),0)</f>
        <v>50000</v>
      </c>
      <c r="I28" s="11" t="s">
        <v>441</v>
      </c>
      <c r="J28" s="16"/>
      <c r="K28" s="11"/>
      <c r="L28" s="15">
        <f>IF(I28&lt;&gt;"",IF($D28&lt;=$B$4,$C$4,$C$5)*(1-K28/100),0)</f>
        <v>50000</v>
      </c>
      <c r="M28" s="11"/>
      <c r="N28" s="16"/>
      <c r="O28" s="11"/>
      <c r="P28" s="15">
        <f>IF(M28&lt;&gt;"",IF($D28&lt;=$B$4,$C$4,$C$5)*(1-O28/100),0)</f>
        <v>0</v>
      </c>
      <c r="Q28" s="16"/>
      <c r="R28" s="16"/>
      <c r="S28" s="11"/>
      <c r="T28" s="15">
        <f>IF(Q28&lt;&gt;"",IF($D28&lt;=$B$4,$C$4,$C$5)*(1-S28/100),0)</f>
        <v>0</v>
      </c>
      <c r="U28" s="11">
        <v>1</v>
      </c>
      <c r="V28" s="15">
        <f t="shared" si="6"/>
        <v>20000</v>
      </c>
      <c r="W28" s="15">
        <f t="shared" si="5"/>
        <v>120000</v>
      </c>
      <c r="X28" s="15"/>
    </row>
    <row r="29" spans="1:24" ht="12.75" customHeight="1">
      <c r="A29" s="11">
        <v>22</v>
      </c>
      <c r="B29" s="12">
        <v>322</v>
      </c>
      <c r="C29" s="12" t="s">
        <v>312</v>
      </c>
      <c r="D29" s="13">
        <v>41067</v>
      </c>
      <c r="E29" s="14" t="s">
        <v>313</v>
      </c>
      <c r="F29" s="16"/>
      <c r="G29" s="16"/>
      <c r="H29" s="15">
        <f>IF(E29&lt;&gt;"",IF($D29&lt;=$B$4,$C$4,$C$5)*(1-G29/100),0)</f>
        <v>50000</v>
      </c>
      <c r="I29" s="11" t="s">
        <v>314</v>
      </c>
      <c r="J29" s="16"/>
      <c r="K29" s="11"/>
      <c r="L29" s="15">
        <f>IF(I29&lt;&gt;"",IF($D29&lt;=$B$4,$C$4,$C$5)*(1-K29/100),0)</f>
        <v>50000</v>
      </c>
      <c r="M29" s="11" t="s">
        <v>315</v>
      </c>
      <c r="N29" s="16"/>
      <c r="O29" s="11"/>
      <c r="P29" s="15">
        <f>IF(M29&lt;&gt;"",IF($D29&lt;=$B$4,$C$4,$C$5)*(1-O29/100),0)</f>
        <v>50000</v>
      </c>
      <c r="Q29" s="16"/>
      <c r="R29" s="16"/>
      <c r="S29" s="11"/>
      <c r="T29" s="15">
        <f>IF(Q29&lt;&gt;"",IF($D29&lt;=$B$4,$C$4,$C$5)*(1-S29/100),0)</f>
        <v>0</v>
      </c>
      <c r="U29" s="11"/>
      <c r="V29" s="15">
        <f t="shared" si="6"/>
        <v>0</v>
      </c>
      <c r="W29" s="15">
        <f t="shared" si="5"/>
        <v>150000</v>
      </c>
      <c r="X29" s="15"/>
    </row>
    <row r="30" spans="1:24" ht="12.75" customHeight="1">
      <c r="A30" s="11">
        <v>23</v>
      </c>
      <c r="B30" s="12">
        <v>323</v>
      </c>
      <c r="C30" s="12" t="s">
        <v>316</v>
      </c>
      <c r="D30" s="13">
        <v>41067</v>
      </c>
      <c r="E30" s="14" t="s">
        <v>317</v>
      </c>
      <c r="F30" s="16"/>
      <c r="G30" s="16"/>
      <c r="H30" s="15">
        <f>IF(E30&lt;&gt;"",IF($D30&lt;=$B$4,$C$4,$C$5)*(1-G30/100),0)</f>
        <v>50000</v>
      </c>
      <c r="I30" s="26" t="s">
        <v>288</v>
      </c>
      <c r="J30" s="16"/>
      <c r="K30" s="11"/>
      <c r="L30" s="15">
        <f>IF(I30&lt;&gt;"",IF($D30&lt;=$B$4,$C$4,$C$5)*(1-K30/100),0)</f>
        <v>50000</v>
      </c>
      <c r="M30" s="11"/>
      <c r="N30" s="16"/>
      <c r="O30" s="11"/>
      <c r="P30" s="15">
        <f>IF(M30&lt;&gt;"",IF($D30&lt;=$B$4,$C$4,$C$5)*(1-O30/100),0)</f>
        <v>0</v>
      </c>
      <c r="Q30" s="16"/>
      <c r="R30" s="16"/>
      <c r="S30" s="11"/>
      <c r="T30" s="15">
        <f>IF(Q30&lt;&gt;"",IF($D30&lt;=$B$4,$C$4,$C$5)*(1-S30/100),0)</f>
        <v>0</v>
      </c>
      <c r="U30" s="11"/>
      <c r="V30" s="15">
        <f t="shared" si="6"/>
        <v>0</v>
      </c>
      <c r="W30" s="15">
        <f t="shared" si="5"/>
        <v>100000</v>
      </c>
      <c r="X30" s="15"/>
    </row>
    <row r="31" spans="1:24" ht="12.75" customHeight="1">
      <c r="A31" s="11">
        <v>24</v>
      </c>
      <c r="B31" s="12">
        <v>324</v>
      </c>
      <c r="C31" s="12" t="s">
        <v>318</v>
      </c>
      <c r="D31" s="13">
        <v>41067</v>
      </c>
      <c r="E31" s="14" t="s">
        <v>319</v>
      </c>
      <c r="F31" s="16"/>
      <c r="G31" s="16"/>
      <c r="H31" s="15">
        <f>IF(E31&lt;&gt;"",IF($D31&lt;=$B$4,$C$4,$C$5)*(1-G31/100),0)</f>
        <v>50000</v>
      </c>
      <c r="I31" s="11" t="s">
        <v>320</v>
      </c>
      <c r="J31" s="16"/>
      <c r="K31" s="11"/>
      <c r="L31" s="15">
        <f>IF(I31&lt;&gt;"",IF($D31&lt;=$B$4,$C$4,$C$5)*(1-K31/100),0)</f>
        <v>50000</v>
      </c>
      <c r="M31" s="11" t="s">
        <v>321</v>
      </c>
      <c r="N31" s="16"/>
      <c r="O31" s="11"/>
      <c r="P31" s="15">
        <f>IF(M31&lt;&gt;"",IF($D31&lt;=$B$4,$C$4,$C$5)*(1-O31/100),0)</f>
        <v>50000</v>
      </c>
      <c r="Q31" s="16"/>
      <c r="R31" s="16"/>
      <c r="S31" s="11"/>
      <c r="T31" s="15">
        <f>IF(Q31&lt;&gt;"",IF($D31&lt;=$B$4,$C$4,$C$5)*(1-S31/100),0)</f>
        <v>0</v>
      </c>
      <c r="U31" s="11"/>
      <c r="V31" s="15">
        <f t="shared" si="6"/>
        <v>0</v>
      </c>
      <c r="W31" s="15">
        <f t="shared" si="5"/>
        <v>150000</v>
      </c>
      <c r="X31" s="15"/>
    </row>
    <row r="32" spans="1:24" ht="12.75" customHeight="1">
      <c r="A32" s="11">
        <v>25</v>
      </c>
      <c r="B32" s="12">
        <v>325</v>
      </c>
      <c r="C32" s="12" t="s">
        <v>322</v>
      </c>
      <c r="D32" s="13">
        <v>41067</v>
      </c>
      <c r="E32" s="14" t="s">
        <v>323</v>
      </c>
      <c r="F32" s="16"/>
      <c r="G32" s="16"/>
      <c r="H32" s="15">
        <f>IF(E32&lt;&gt;"",IF($D32&lt;=$B$4,$C$4,$C$5)*(1-G32/100),0)</f>
        <v>50000</v>
      </c>
      <c r="I32" s="11" t="s">
        <v>324</v>
      </c>
      <c r="J32" s="16"/>
      <c r="K32" s="11"/>
      <c r="L32" s="15">
        <f>IF(I32&lt;&gt;"",IF($D32&lt;=$B$4,$C$4,$C$5)*(1-K32/100),0)</f>
        <v>50000</v>
      </c>
      <c r="M32" s="11"/>
      <c r="N32" s="16"/>
      <c r="O32" s="11"/>
      <c r="P32" s="15">
        <f>IF(M32&lt;&gt;"",IF($D32&lt;=$B$4,$C$4,$C$5)*(1-O32/100),0)</f>
        <v>0</v>
      </c>
      <c r="Q32" s="16"/>
      <c r="R32" s="16"/>
      <c r="S32" s="11"/>
      <c r="T32" s="15">
        <f>IF(Q32&lt;&gt;"",IF($D32&lt;=$B$4,$C$4,$C$5)*(1-S32/100),0)</f>
        <v>0</v>
      </c>
      <c r="U32" s="11"/>
      <c r="V32" s="15">
        <f t="shared" si="6"/>
        <v>0</v>
      </c>
      <c r="W32" s="15">
        <f t="shared" si="5"/>
        <v>100000</v>
      </c>
      <c r="X32" s="15"/>
    </row>
    <row r="33" spans="1:24" ht="12.75" customHeight="1">
      <c r="A33" s="11">
        <v>26</v>
      </c>
      <c r="B33" s="12">
        <v>326</v>
      </c>
      <c r="C33" s="12" t="s">
        <v>325</v>
      </c>
      <c r="D33" s="13">
        <v>41067</v>
      </c>
      <c r="E33" s="14" t="s">
        <v>326</v>
      </c>
      <c r="F33" s="16"/>
      <c r="G33" s="16"/>
      <c r="H33" s="15">
        <f aca="true" t="shared" si="7" ref="H33:H38">IF(E33&lt;&gt;"",IF($D33&lt;=$B$4,$C$4,$C$5)*(1-G33/100),0)</f>
        <v>50000</v>
      </c>
      <c r="I33" s="11" t="s">
        <v>327</v>
      </c>
      <c r="J33" s="16"/>
      <c r="K33" s="11"/>
      <c r="L33" s="15">
        <f aca="true" t="shared" si="8" ref="L33:L38">IF(I33&lt;&gt;"",IF($D33&lt;=$B$4,$C$4,$C$5)*(1-K33/100),0)</f>
        <v>50000</v>
      </c>
      <c r="M33" s="11"/>
      <c r="N33" s="16"/>
      <c r="O33" s="11"/>
      <c r="P33" s="15">
        <f aca="true" t="shared" si="9" ref="P33:P38">IF(M33&lt;&gt;"",IF($D33&lt;=$B$4,$C$4,$C$5)*(1-O33/100),0)</f>
        <v>0</v>
      </c>
      <c r="Q33" s="16"/>
      <c r="R33" s="16"/>
      <c r="S33" s="11"/>
      <c r="T33" s="15">
        <f aca="true" t="shared" si="10" ref="T33:T38">IF(Q33&lt;&gt;"",IF($D33&lt;=$B$4,$C$4,$C$5)*(1-S33/100),0)</f>
        <v>0</v>
      </c>
      <c r="U33" s="11"/>
      <c r="V33" s="15">
        <f t="shared" si="6"/>
        <v>0</v>
      </c>
      <c r="W33" s="15">
        <f t="shared" si="5"/>
        <v>100000</v>
      </c>
      <c r="X33" s="15"/>
    </row>
    <row r="34" spans="1:24" ht="12.75" customHeight="1">
      <c r="A34" s="11">
        <v>27</v>
      </c>
      <c r="B34" s="12">
        <v>327</v>
      </c>
      <c r="C34" s="12" t="s">
        <v>328</v>
      </c>
      <c r="D34" s="13">
        <v>41067</v>
      </c>
      <c r="E34" s="14" t="s">
        <v>329</v>
      </c>
      <c r="F34" s="16"/>
      <c r="G34" s="16"/>
      <c r="H34" s="15">
        <f t="shared" si="7"/>
        <v>50000</v>
      </c>
      <c r="I34" s="26" t="s">
        <v>288</v>
      </c>
      <c r="J34" s="16"/>
      <c r="K34" s="11"/>
      <c r="L34" s="15">
        <f t="shared" si="8"/>
        <v>50000</v>
      </c>
      <c r="M34" s="11"/>
      <c r="N34" s="16"/>
      <c r="O34" s="11"/>
      <c r="P34" s="15">
        <f t="shared" si="9"/>
        <v>0</v>
      </c>
      <c r="Q34" s="16"/>
      <c r="R34" s="16"/>
      <c r="S34" s="11"/>
      <c r="T34" s="15">
        <f t="shared" si="10"/>
        <v>0</v>
      </c>
      <c r="U34" s="11"/>
      <c r="V34" s="15">
        <f t="shared" si="6"/>
        <v>0</v>
      </c>
      <c r="W34" s="15">
        <f t="shared" si="5"/>
        <v>100000</v>
      </c>
      <c r="X34" s="15"/>
    </row>
    <row r="35" spans="1:24" ht="12.75" customHeight="1">
      <c r="A35" s="11">
        <v>28</v>
      </c>
      <c r="B35" s="12">
        <v>328</v>
      </c>
      <c r="C35" s="12" t="s">
        <v>330</v>
      </c>
      <c r="D35" s="13">
        <v>41067</v>
      </c>
      <c r="E35" s="14" t="s">
        <v>331</v>
      </c>
      <c r="F35" s="16"/>
      <c r="G35" s="16"/>
      <c r="H35" s="15">
        <f t="shared" si="7"/>
        <v>50000</v>
      </c>
      <c r="I35" s="11" t="s">
        <v>332</v>
      </c>
      <c r="J35" s="16"/>
      <c r="K35" s="11"/>
      <c r="L35" s="15">
        <f t="shared" si="8"/>
        <v>50000</v>
      </c>
      <c r="M35" s="11"/>
      <c r="N35" s="16"/>
      <c r="O35" s="11"/>
      <c r="P35" s="15">
        <f t="shared" si="9"/>
        <v>0</v>
      </c>
      <c r="Q35" s="16"/>
      <c r="R35" s="16"/>
      <c r="S35" s="11"/>
      <c r="T35" s="15">
        <f t="shared" si="10"/>
        <v>0</v>
      </c>
      <c r="U35" s="11"/>
      <c r="V35" s="15">
        <f t="shared" si="6"/>
        <v>0</v>
      </c>
      <c r="W35" s="15">
        <f t="shared" si="5"/>
        <v>100000</v>
      </c>
      <c r="X35" s="15"/>
    </row>
    <row r="36" spans="1:24" ht="12.75" customHeight="1">
      <c r="A36" s="11">
        <v>29</v>
      </c>
      <c r="B36" s="12">
        <v>329</v>
      </c>
      <c r="C36" s="12" t="s">
        <v>333</v>
      </c>
      <c r="D36" s="13">
        <v>41067</v>
      </c>
      <c r="E36" s="14" t="s">
        <v>334</v>
      </c>
      <c r="F36" s="16"/>
      <c r="G36" s="16"/>
      <c r="H36" s="15">
        <f t="shared" si="7"/>
        <v>50000</v>
      </c>
      <c r="I36" s="11" t="s">
        <v>335</v>
      </c>
      <c r="J36" s="16"/>
      <c r="K36" s="11"/>
      <c r="L36" s="15">
        <f t="shared" si="8"/>
        <v>50000</v>
      </c>
      <c r="M36" s="11"/>
      <c r="N36" s="16"/>
      <c r="O36" s="11"/>
      <c r="P36" s="15">
        <f t="shared" si="9"/>
        <v>0</v>
      </c>
      <c r="Q36" s="16"/>
      <c r="R36" s="16"/>
      <c r="S36" s="11"/>
      <c r="T36" s="15">
        <f t="shared" si="10"/>
        <v>0</v>
      </c>
      <c r="U36" s="11"/>
      <c r="V36" s="15">
        <f t="shared" si="6"/>
        <v>0</v>
      </c>
      <c r="W36" s="15">
        <f t="shared" si="5"/>
        <v>100000</v>
      </c>
      <c r="X36" s="15"/>
    </row>
    <row r="37" spans="1:24" ht="12.75" customHeight="1">
      <c r="A37" s="11">
        <v>30</v>
      </c>
      <c r="B37" s="12">
        <v>330</v>
      </c>
      <c r="C37" s="12" t="s">
        <v>425</v>
      </c>
      <c r="D37" s="13">
        <v>41067</v>
      </c>
      <c r="E37" s="14" t="s">
        <v>426</v>
      </c>
      <c r="F37" s="16"/>
      <c r="G37" s="16"/>
      <c r="H37" s="15">
        <f t="shared" si="7"/>
        <v>50000</v>
      </c>
      <c r="I37" s="11" t="s">
        <v>427</v>
      </c>
      <c r="J37" s="16"/>
      <c r="K37" s="11"/>
      <c r="L37" s="15">
        <f t="shared" si="8"/>
        <v>50000</v>
      </c>
      <c r="M37" s="11" t="s">
        <v>428</v>
      </c>
      <c r="N37" s="16"/>
      <c r="O37" s="11"/>
      <c r="P37" s="15">
        <f t="shared" si="9"/>
        <v>50000</v>
      </c>
      <c r="Q37" s="16"/>
      <c r="R37" s="16"/>
      <c r="S37" s="11"/>
      <c r="T37" s="15">
        <f t="shared" si="10"/>
        <v>0</v>
      </c>
      <c r="U37" s="11"/>
      <c r="V37" s="15">
        <f t="shared" si="6"/>
        <v>0</v>
      </c>
      <c r="W37" s="15">
        <f t="shared" si="5"/>
        <v>150000</v>
      </c>
      <c r="X37" s="15"/>
    </row>
    <row r="38" spans="1:24" ht="12.75" customHeight="1">
      <c r="A38" s="11">
        <v>31</v>
      </c>
      <c r="B38" s="12">
        <v>331</v>
      </c>
      <c r="C38" s="12" t="s">
        <v>455</v>
      </c>
      <c r="D38" s="13">
        <v>41074</v>
      </c>
      <c r="E38" s="14" t="s">
        <v>456</v>
      </c>
      <c r="F38" s="16"/>
      <c r="G38" s="16"/>
      <c r="H38" s="15">
        <f t="shared" si="7"/>
        <v>90000</v>
      </c>
      <c r="I38" s="11" t="s">
        <v>457</v>
      </c>
      <c r="J38" s="16"/>
      <c r="K38" s="11"/>
      <c r="L38" s="15">
        <f t="shared" si="8"/>
        <v>90000</v>
      </c>
      <c r="M38" s="11"/>
      <c r="N38" s="16"/>
      <c r="O38" s="11"/>
      <c r="P38" s="15">
        <f t="shared" si="9"/>
        <v>0</v>
      </c>
      <c r="Q38" s="16"/>
      <c r="R38" s="16"/>
      <c r="S38" s="11"/>
      <c r="T38" s="15">
        <f t="shared" si="10"/>
        <v>0</v>
      </c>
      <c r="U38" s="11">
        <v>1</v>
      </c>
      <c r="V38" s="15">
        <f t="shared" si="6"/>
        <v>20000</v>
      </c>
      <c r="W38" s="15">
        <f t="shared" si="5"/>
        <v>200000</v>
      </c>
      <c r="X38" s="15"/>
    </row>
    <row r="40" spans="1:24" ht="12.75" customHeight="1">
      <c r="A40" s="17"/>
      <c r="B40" s="18"/>
      <c r="C40" s="18"/>
      <c r="D40" s="19"/>
      <c r="E40" s="24"/>
      <c r="F40" s="24"/>
      <c r="G40" s="24"/>
      <c r="H40" s="20"/>
      <c r="I40" s="17"/>
      <c r="J40" s="24"/>
      <c r="K40" s="17"/>
      <c r="L40" s="20"/>
      <c r="M40" s="17"/>
      <c r="N40" s="24"/>
      <c r="O40" s="17"/>
      <c r="P40" s="20"/>
      <c r="Q40" s="24"/>
      <c r="R40" s="24"/>
      <c r="S40" s="17"/>
      <c r="T40" s="20"/>
      <c r="U40" s="17"/>
      <c r="V40" s="20"/>
      <c r="W40" s="20"/>
      <c r="X40" s="20"/>
    </row>
    <row r="41" spans="1:24" ht="12.75" customHeight="1">
      <c r="A41" s="17"/>
      <c r="B41" s="18"/>
      <c r="C41" s="18"/>
      <c r="D41" s="19"/>
      <c r="E41" s="24"/>
      <c r="F41" s="24"/>
      <c r="G41" s="24"/>
      <c r="H41" s="20"/>
      <c r="I41" s="17"/>
      <c r="J41" s="24"/>
      <c r="K41" s="17"/>
      <c r="L41" s="20"/>
      <c r="M41" s="17"/>
      <c r="N41" s="24"/>
      <c r="O41" s="17"/>
      <c r="P41" s="20"/>
      <c r="Q41" s="24"/>
      <c r="R41" s="24"/>
      <c r="S41" s="17"/>
      <c r="T41" s="20"/>
      <c r="U41" s="17"/>
      <c r="V41" s="20"/>
      <c r="W41" s="32"/>
      <c r="X41" s="32"/>
    </row>
    <row r="42" spans="23:24" ht="12.75" customHeight="1">
      <c r="W42" s="7"/>
      <c r="X42" s="7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autoFilter ref="B7:X38"/>
  <mergeCells count="4">
    <mergeCell ref="A1:C1"/>
    <mergeCell ref="A2:C2"/>
    <mergeCell ref="A3:B3"/>
    <mergeCell ref="A5:B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25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C2"/>
    </sheetView>
  </sheetViews>
  <sheetFormatPr defaultColWidth="9.140625" defaultRowHeight="15"/>
  <cols>
    <col min="1" max="1" width="6.7109375" style="2" customWidth="1"/>
    <col min="2" max="2" width="6.140625" style="2" customWidth="1"/>
    <col min="3" max="3" width="21.57421875" style="2" customWidth="1"/>
    <col min="4" max="4" width="9.28125" style="2" customWidth="1"/>
    <col min="5" max="5" width="21.8515625" style="2" customWidth="1"/>
    <col min="6" max="6" width="4.140625" style="2" customWidth="1"/>
    <col min="7" max="7" width="8.140625" style="2" customWidth="1"/>
    <col min="8" max="8" width="7.28125" style="2" customWidth="1"/>
    <col min="9" max="9" width="7.140625" style="2" customWidth="1"/>
    <col min="10" max="10" width="20.421875" style="2" customWidth="1"/>
    <col min="11" max="11" width="4.140625" style="2" customWidth="1"/>
    <col min="12" max="12" width="8.140625" style="2" customWidth="1"/>
    <col min="13" max="13" width="7.140625" style="2" customWidth="1"/>
    <col min="14" max="14" width="7.28125" style="2" customWidth="1"/>
    <col min="15" max="15" width="9.140625" style="2" customWidth="1"/>
    <col min="16" max="16" width="7.7109375" style="2" customWidth="1"/>
    <col min="17" max="16384" width="9.140625" style="2" customWidth="1"/>
  </cols>
  <sheetData>
    <row r="1" spans="1:16" ht="19.5">
      <c r="A1" s="29" t="s">
        <v>0</v>
      </c>
      <c r="B1" s="29"/>
      <c r="C1" s="2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>
      <c r="A2" s="30" t="s">
        <v>37</v>
      </c>
      <c r="B2" s="30"/>
      <c r="C2" s="30"/>
      <c r="D2" s="3"/>
      <c r="E2" s="4" t="s">
        <v>1</v>
      </c>
      <c r="F2" s="21"/>
      <c r="G2" s="3"/>
      <c r="H2" s="3"/>
      <c r="I2" s="3"/>
      <c r="J2" s="3"/>
      <c r="K2" s="21"/>
      <c r="L2" s="3"/>
      <c r="M2" s="3"/>
      <c r="N2" s="3"/>
      <c r="O2" s="3"/>
      <c r="P2" s="3"/>
    </row>
    <row r="3" spans="1:3" ht="13.5" customHeight="1" hidden="1">
      <c r="A3" s="31" t="s">
        <v>2</v>
      </c>
      <c r="B3" s="31"/>
      <c r="C3" s="5" t="s">
        <v>3</v>
      </c>
    </row>
    <row r="4" spans="1:11" ht="12.75" hidden="1">
      <c r="A4" s="2" t="s">
        <v>5</v>
      </c>
      <c r="B4" s="6">
        <v>41067</v>
      </c>
      <c r="C4" s="7">
        <v>70000</v>
      </c>
      <c r="E4" s="7"/>
      <c r="F4" s="7"/>
      <c r="K4" s="7"/>
    </row>
    <row r="5" spans="1:3" ht="12.75" hidden="1">
      <c r="A5" s="31" t="s">
        <v>6</v>
      </c>
      <c r="B5" s="31"/>
      <c r="C5" s="7">
        <v>120000</v>
      </c>
    </row>
    <row r="7" spans="1:16" s="10" customFormat="1" ht="25.5">
      <c r="A7" s="8" t="s">
        <v>7</v>
      </c>
      <c r="B7" s="8" t="s">
        <v>8</v>
      </c>
      <c r="C7" s="8" t="s">
        <v>9</v>
      </c>
      <c r="D7" s="8" t="s">
        <v>10</v>
      </c>
      <c r="E7" s="8" t="s">
        <v>39</v>
      </c>
      <c r="F7" s="8" t="s">
        <v>11</v>
      </c>
      <c r="G7" s="8" t="s">
        <v>32</v>
      </c>
      <c r="H7" s="8" t="s">
        <v>12</v>
      </c>
      <c r="I7" s="8" t="s">
        <v>13</v>
      </c>
      <c r="J7" s="8" t="s">
        <v>40</v>
      </c>
      <c r="K7" s="8" t="s">
        <v>11</v>
      </c>
      <c r="L7" s="8" t="s">
        <v>32</v>
      </c>
      <c r="M7" s="8" t="s">
        <v>12</v>
      </c>
      <c r="N7" s="8" t="s">
        <v>13</v>
      </c>
      <c r="O7" s="8" t="s">
        <v>15</v>
      </c>
      <c r="P7" s="8" t="s">
        <v>17</v>
      </c>
    </row>
    <row r="8" spans="1:16" ht="12.75" customHeight="1">
      <c r="A8" s="11">
        <v>1</v>
      </c>
      <c r="B8" s="12">
        <v>401</v>
      </c>
      <c r="C8" s="12" t="s">
        <v>71</v>
      </c>
      <c r="D8" s="13">
        <v>41067</v>
      </c>
      <c r="E8" s="14" t="s">
        <v>72</v>
      </c>
      <c r="F8" s="16" t="s">
        <v>18</v>
      </c>
      <c r="G8" s="11"/>
      <c r="H8" s="11"/>
      <c r="I8" s="15">
        <f>IF(E8&lt;&gt;"",IF($D8&lt;=$B$4,$C$4,$C$5)*(1-H8/100),0)</f>
        <v>70000</v>
      </c>
      <c r="J8" s="11" t="s">
        <v>73</v>
      </c>
      <c r="K8" s="16" t="s">
        <v>18</v>
      </c>
      <c r="L8" s="11"/>
      <c r="M8" s="11"/>
      <c r="N8" s="15">
        <f>IF(J8&lt;&gt;"",IF($D8&lt;=$B$4,$C$4,$C$5)*(1-M8/100),0)</f>
        <v>70000</v>
      </c>
      <c r="O8" s="15">
        <f>I8+N8</f>
        <v>140000</v>
      </c>
      <c r="P8" s="15" t="str">
        <f>IF(OR(F8="Ж",K8="Ж"),"Mix","М")</f>
        <v>М</v>
      </c>
    </row>
    <row r="9" spans="1:16" ht="12.75" customHeight="1">
      <c r="A9" s="11">
        <v>2</v>
      </c>
      <c r="B9" s="12">
        <v>402</v>
      </c>
      <c r="C9" s="12" t="s">
        <v>144</v>
      </c>
      <c r="D9" s="13">
        <v>41067</v>
      </c>
      <c r="E9" s="14" t="s">
        <v>145</v>
      </c>
      <c r="F9" s="16" t="s">
        <v>18</v>
      </c>
      <c r="G9" s="11">
        <v>440316</v>
      </c>
      <c r="H9" s="11"/>
      <c r="I9" s="15">
        <f aca="true" t="shared" si="0" ref="I9:I19">IF(E9&lt;&gt;"",IF($D9&lt;=$B$4,$C$4,$C$5)*(1-H9/100),0)</f>
        <v>70000</v>
      </c>
      <c r="J9" s="11" t="s">
        <v>146</v>
      </c>
      <c r="K9" s="16" t="s">
        <v>18</v>
      </c>
      <c r="L9" s="11">
        <v>440305</v>
      </c>
      <c r="M9" s="11"/>
      <c r="N9" s="15">
        <f aca="true" t="shared" si="1" ref="N9:N19">IF(J9&lt;&gt;"",IF($D9&lt;=$B$4,$C$4,$C$5)*(1-M9/100),0)</f>
        <v>70000</v>
      </c>
      <c r="O9" s="15">
        <f aca="true" t="shared" si="2" ref="O9:O21">I9+N9</f>
        <v>140000</v>
      </c>
      <c r="P9" s="15" t="str">
        <f aca="true" t="shared" si="3" ref="P9:P21">IF(OR(F9="Ж",K9="Ж"),"Mix","М")</f>
        <v>М</v>
      </c>
    </row>
    <row r="10" spans="1:16" ht="12.75" customHeight="1">
      <c r="A10" s="11">
        <v>3</v>
      </c>
      <c r="B10" s="12">
        <v>403</v>
      </c>
      <c r="C10" s="12" t="s">
        <v>162</v>
      </c>
      <c r="D10" s="13">
        <v>41067</v>
      </c>
      <c r="E10" s="14" t="s">
        <v>161</v>
      </c>
      <c r="F10" s="16" t="s">
        <v>18</v>
      </c>
      <c r="G10" s="11">
        <v>259913</v>
      </c>
      <c r="H10" s="11"/>
      <c r="I10" s="15">
        <f t="shared" si="0"/>
        <v>70000</v>
      </c>
      <c r="J10" s="11" t="s">
        <v>163</v>
      </c>
      <c r="K10" s="16" t="s">
        <v>18</v>
      </c>
      <c r="L10" s="11"/>
      <c r="M10" s="11"/>
      <c r="N10" s="15">
        <f t="shared" si="1"/>
        <v>70000</v>
      </c>
      <c r="O10" s="15">
        <f t="shared" si="2"/>
        <v>140000</v>
      </c>
      <c r="P10" s="15" t="str">
        <f t="shared" si="3"/>
        <v>М</v>
      </c>
    </row>
    <row r="11" spans="1:16" ht="12.75" customHeight="1">
      <c r="A11" s="11">
        <v>4</v>
      </c>
      <c r="B11" s="12">
        <v>404</v>
      </c>
      <c r="C11" s="12" t="s">
        <v>164</v>
      </c>
      <c r="D11" s="13">
        <v>41067</v>
      </c>
      <c r="E11" s="14" t="s">
        <v>165</v>
      </c>
      <c r="F11" s="16" t="s">
        <v>18</v>
      </c>
      <c r="G11" s="11">
        <v>259931</v>
      </c>
      <c r="H11" s="11"/>
      <c r="I11" s="15">
        <f t="shared" si="0"/>
        <v>70000</v>
      </c>
      <c r="J11" s="11" t="s">
        <v>166</v>
      </c>
      <c r="K11" s="16" t="s">
        <v>26</v>
      </c>
      <c r="L11" s="11"/>
      <c r="M11" s="11"/>
      <c r="N11" s="15">
        <f t="shared" si="1"/>
        <v>70000</v>
      </c>
      <c r="O11" s="15">
        <f t="shared" si="2"/>
        <v>140000</v>
      </c>
      <c r="P11" s="15" t="str">
        <f t="shared" si="3"/>
        <v>Mix</v>
      </c>
    </row>
    <row r="12" spans="1:16" ht="12.75" customHeight="1">
      <c r="A12" s="11">
        <v>5</v>
      </c>
      <c r="B12" s="12">
        <v>405</v>
      </c>
      <c r="C12" s="12" t="s">
        <v>176</v>
      </c>
      <c r="D12" s="13">
        <v>41067</v>
      </c>
      <c r="E12" s="14" t="s">
        <v>177</v>
      </c>
      <c r="F12" s="16" t="s">
        <v>18</v>
      </c>
      <c r="G12" s="11">
        <v>500645</v>
      </c>
      <c r="H12" s="11"/>
      <c r="I12" s="15">
        <f t="shared" si="0"/>
        <v>70000</v>
      </c>
      <c r="J12" s="11" t="s">
        <v>178</v>
      </c>
      <c r="K12" s="16" t="s">
        <v>26</v>
      </c>
      <c r="L12" s="11"/>
      <c r="M12" s="11"/>
      <c r="N12" s="15">
        <f t="shared" si="1"/>
        <v>70000</v>
      </c>
      <c r="O12" s="15">
        <f t="shared" si="2"/>
        <v>140000</v>
      </c>
      <c r="P12" s="15" t="str">
        <f t="shared" si="3"/>
        <v>Mix</v>
      </c>
    </row>
    <row r="13" spans="1:16" ht="12.75" customHeight="1">
      <c r="A13" s="11">
        <v>6</v>
      </c>
      <c r="B13" s="12">
        <v>406</v>
      </c>
      <c r="C13" s="12" t="s">
        <v>195</v>
      </c>
      <c r="D13" s="13">
        <v>41067</v>
      </c>
      <c r="E13" s="14" t="s">
        <v>196</v>
      </c>
      <c r="F13" s="16" t="s">
        <v>18</v>
      </c>
      <c r="G13" s="11"/>
      <c r="H13" s="11"/>
      <c r="I13" s="15">
        <f t="shared" si="0"/>
        <v>70000</v>
      </c>
      <c r="J13" s="11" t="s">
        <v>197</v>
      </c>
      <c r="K13" s="16" t="s">
        <v>18</v>
      </c>
      <c r="L13" s="11"/>
      <c r="M13" s="11"/>
      <c r="N13" s="15">
        <f t="shared" si="1"/>
        <v>70000</v>
      </c>
      <c r="O13" s="15">
        <f t="shared" si="2"/>
        <v>140000</v>
      </c>
      <c r="P13" s="15" t="str">
        <f t="shared" si="3"/>
        <v>М</v>
      </c>
    </row>
    <row r="14" spans="1:16" ht="12.75" customHeight="1">
      <c r="A14" s="11">
        <v>7</v>
      </c>
      <c r="B14" s="12">
        <v>407</v>
      </c>
      <c r="C14" s="12" t="s">
        <v>204</v>
      </c>
      <c r="D14" s="13">
        <v>41067</v>
      </c>
      <c r="E14" s="14" t="s">
        <v>205</v>
      </c>
      <c r="F14" s="16" t="s">
        <v>18</v>
      </c>
      <c r="G14" s="11"/>
      <c r="H14" s="11"/>
      <c r="I14" s="15">
        <f t="shared" si="0"/>
        <v>70000</v>
      </c>
      <c r="J14" s="11" t="s">
        <v>206</v>
      </c>
      <c r="K14" s="16" t="s">
        <v>18</v>
      </c>
      <c r="L14" s="11"/>
      <c r="M14" s="11"/>
      <c r="N14" s="15">
        <f t="shared" si="1"/>
        <v>70000</v>
      </c>
      <c r="O14" s="15">
        <f t="shared" si="2"/>
        <v>140000</v>
      </c>
      <c r="P14" s="15" t="str">
        <f t="shared" si="3"/>
        <v>М</v>
      </c>
    </row>
    <row r="15" spans="1:16" ht="12.75" customHeight="1">
      <c r="A15" s="11">
        <v>8</v>
      </c>
      <c r="B15" s="12">
        <v>408</v>
      </c>
      <c r="C15" s="12" t="s">
        <v>218</v>
      </c>
      <c r="D15" s="13">
        <v>41067</v>
      </c>
      <c r="E15" s="14" t="s">
        <v>219</v>
      </c>
      <c r="F15" s="16" t="s">
        <v>18</v>
      </c>
      <c r="G15" s="16"/>
      <c r="H15" s="16"/>
      <c r="I15" s="15">
        <f t="shared" si="0"/>
        <v>70000</v>
      </c>
      <c r="J15" s="11" t="s">
        <v>220</v>
      </c>
      <c r="K15" s="16" t="s">
        <v>18</v>
      </c>
      <c r="L15" s="16"/>
      <c r="M15" s="11"/>
      <c r="N15" s="15">
        <f t="shared" si="1"/>
        <v>70000</v>
      </c>
      <c r="O15" s="15">
        <f t="shared" si="2"/>
        <v>140000</v>
      </c>
      <c r="P15" s="15" t="str">
        <f t="shared" si="3"/>
        <v>М</v>
      </c>
    </row>
    <row r="16" spans="1:16" ht="12.75" customHeight="1">
      <c r="A16" s="11">
        <v>9</v>
      </c>
      <c r="B16" s="12">
        <v>409</v>
      </c>
      <c r="C16" s="12" t="s">
        <v>221</v>
      </c>
      <c r="D16" s="13">
        <v>41067</v>
      </c>
      <c r="E16" s="14" t="s">
        <v>222</v>
      </c>
      <c r="F16" s="16" t="s">
        <v>18</v>
      </c>
      <c r="G16" s="16"/>
      <c r="H16" s="16"/>
      <c r="I16" s="15">
        <f t="shared" si="0"/>
        <v>70000</v>
      </c>
      <c r="J16" s="11" t="s">
        <v>223</v>
      </c>
      <c r="K16" s="16" t="s">
        <v>18</v>
      </c>
      <c r="L16" s="16"/>
      <c r="M16" s="11"/>
      <c r="N16" s="15">
        <f t="shared" si="1"/>
        <v>70000</v>
      </c>
      <c r="O16" s="15">
        <f t="shared" si="2"/>
        <v>140000</v>
      </c>
      <c r="P16" s="15" t="str">
        <f t="shared" si="3"/>
        <v>М</v>
      </c>
    </row>
    <row r="17" spans="1:16" ht="12.75" customHeight="1">
      <c r="A17" s="11">
        <v>10</v>
      </c>
      <c r="B17" s="12">
        <v>410</v>
      </c>
      <c r="C17" s="12" t="s">
        <v>224</v>
      </c>
      <c r="D17" s="13">
        <v>41067</v>
      </c>
      <c r="E17" s="14" t="s">
        <v>225</v>
      </c>
      <c r="F17" s="16" t="s">
        <v>18</v>
      </c>
      <c r="G17" s="16"/>
      <c r="H17" s="16"/>
      <c r="I17" s="15">
        <f t="shared" si="0"/>
        <v>70000</v>
      </c>
      <c r="J17" s="11" t="s">
        <v>226</v>
      </c>
      <c r="K17" s="16" t="s">
        <v>18</v>
      </c>
      <c r="L17" s="16"/>
      <c r="M17" s="11"/>
      <c r="N17" s="15">
        <f t="shared" si="1"/>
        <v>70000</v>
      </c>
      <c r="O17" s="15">
        <f t="shared" si="2"/>
        <v>140000</v>
      </c>
      <c r="P17" s="15" t="str">
        <f t="shared" si="3"/>
        <v>М</v>
      </c>
    </row>
    <row r="18" spans="1:16" ht="12.75" customHeight="1">
      <c r="A18" s="11">
        <v>11</v>
      </c>
      <c r="B18" s="12">
        <v>411</v>
      </c>
      <c r="C18" s="12" t="s">
        <v>258</v>
      </c>
      <c r="D18" s="13">
        <v>41067</v>
      </c>
      <c r="E18" s="14" t="s">
        <v>259</v>
      </c>
      <c r="F18" s="16" t="s">
        <v>18</v>
      </c>
      <c r="G18" s="16">
        <v>504169</v>
      </c>
      <c r="H18" s="16"/>
      <c r="I18" s="15">
        <f t="shared" si="0"/>
        <v>70000</v>
      </c>
      <c r="J18" s="11" t="s">
        <v>260</v>
      </c>
      <c r="K18" s="16" t="s">
        <v>26</v>
      </c>
      <c r="L18" s="16">
        <v>681818</v>
      </c>
      <c r="M18" s="11"/>
      <c r="N18" s="15">
        <f t="shared" si="1"/>
        <v>70000</v>
      </c>
      <c r="O18" s="15">
        <f t="shared" si="2"/>
        <v>140000</v>
      </c>
      <c r="P18" s="15" t="str">
        <f t="shared" si="3"/>
        <v>Mix</v>
      </c>
    </row>
    <row r="19" spans="1:16" ht="12.75" customHeight="1">
      <c r="A19" s="11">
        <v>12</v>
      </c>
      <c r="B19" s="12">
        <v>412</v>
      </c>
      <c r="C19" s="12" t="s">
        <v>264</v>
      </c>
      <c r="D19" s="13">
        <v>41067</v>
      </c>
      <c r="E19" s="14" t="s">
        <v>265</v>
      </c>
      <c r="F19" s="16" t="s">
        <v>18</v>
      </c>
      <c r="G19" s="16"/>
      <c r="H19" s="16"/>
      <c r="I19" s="15">
        <f t="shared" si="0"/>
        <v>70000</v>
      </c>
      <c r="J19" s="11" t="s">
        <v>266</v>
      </c>
      <c r="K19" s="16" t="s">
        <v>18</v>
      </c>
      <c r="L19" s="16"/>
      <c r="M19" s="11"/>
      <c r="N19" s="15">
        <f t="shared" si="1"/>
        <v>70000</v>
      </c>
      <c r="O19" s="15">
        <f t="shared" si="2"/>
        <v>140000</v>
      </c>
      <c r="P19" s="15" t="str">
        <f t="shared" si="3"/>
        <v>М</v>
      </c>
    </row>
    <row r="20" spans="1:16" ht="12.75" customHeight="1">
      <c r="A20" s="11">
        <v>13</v>
      </c>
      <c r="B20" s="12">
        <v>413</v>
      </c>
      <c r="C20" s="12" t="s">
        <v>409</v>
      </c>
      <c r="D20" s="13">
        <v>41067</v>
      </c>
      <c r="E20" s="14" t="s">
        <v>410</v>
      </c>
      <c r="F20" s="16" t="s">
        <v>18</v>
      </c>
      <c r="G20" s="16"/>
      <c r="H20" s="16"/>
      <c r="I20" s="15">
        <f>IF(E20&lt;&gt;"",IF($D20&lt;=$B$4,$C$4,$C$5)*(1-H20/100),0)</f>
        <v>70000</v>
      </c>
      <c r="J20" s="11" t="s">
        <v>411</v>
      </c>
      <c r="K20" s="16" t="s">
        <v>26</v>
      </c>
      <c r="L20" s="16"/>
      <c r="M20" s="11"/>
      <c r="N20" s="15">
        <f>IF(J20&lt;&gt;"",IF($D20&lt;=$B$4,$C$4,$C$5)*(1-M20/100),0)</f>
        <v>70000</v>
      </c>
      <c r="O20" s="15">
        <f t="shared" si="2"/>
        <v>140000</v>
      </c>
      <c r="P20" s="15" t="str">
        <f t="shared" si="3"/>
        <v>Mix</v>
      </c>
    </row>
    <row r="21" spans="1:16" ht="12.75" customHeight="1">
      <c r="A21" s="11">
        <v>14</v>
      </c>
      <c r="B21" s="12">
        <v>414</v>
      </c>
      <c r="C21" s="12" t="s">
        <v>458</v>
      </c>
      <c r="D21" s="13">
        <v>41074</v>
      </c>
      <c r="E21" s="14" t="s">
        <v>459</v>
      </c>
      <c r="F21" s="16" t="s">
        <v>26</v>
      </c>
      <c r="G21" s="16">
        <v>412564</v>
      </c>
      <c r="H21" s="16"/>
      <c r="I21" s="15">
        <f>IF(E21&lt;&gt;"",IF($D21&lt;=$B$4,$C$4,$C$5)*(1-H21/100),0)</f>
        <v>120000</v>
      </c>
      <c r="J21" s="11" t="s">
        <v>460</v>
      </c>
      <c r="K21" s="16" t="s">
        <v>18</v>
      </c>
      <c r="L21" s="16">
        <v>259954</v>
      </c>
      <c r="M21" s="11"/>
      <c r="N21" s="15">
        <f>IF(J21&lt;&gt;"",IF($D21&lt;=$B$4,$C$4,$C$5)*(1-M21/100),0)</f>
        <v>120000</v>
      </c>
      <c r="O21" s="15">
        <f t="shared" si="2"/>
        <v>240000</v>
      </c>
      <c r="P21" s="15" t="str">
        <f t="shared" si="3"/>
        <v>Mix</v>
      </c>
    </row>
    <row r="22" spans="1:16" ht="12.75" customHeight="1">
      <c r="A22" s="17"/>
      <c r="B22" s="18"/>
      <c r="C22" s="18"/>
      <c r="D22" s="19"/>
      <c r="E22" s="17"/>
      <c r="F22" s="17"/>
      <c r="G22" s="17"/>
      <c r="H22" s="17"/>
      <c r="I22" s="20"/>
      <c r="J22" s="17"/>
      <c r="K22" s="17"/>
      <c r="L22" s="17"/>
      <c r="M22" s="17"/>
      <c r="N22" s="20"/>
      <c r="O22" s="20"/>
      <c r="P22" s="20"/>
    </row>
    <row r="23" ht="12.75" customHeight="1"/>
    <row r="24" spans="15:16" ht="12.75" customHeight="1">
      <c r="O24" s="32"/>
      <c r="P24" s="7"/>
    </row>
    <row r="25" ht="12.75" customHeight="1">
      <c r="O25" s="7"/>
    </row>
    <row r="26" ht="12.75" customHeight="1"/>
    <row r="27" ht="12.75" customHeight="1"/>
    <row r="28" ht="12.75" customHeight="1"/>
    <row r="29" ht="12.75" customHeight="1"/>
    <row r="30" ht="12.75" customHeight="1"/>
  </sheetData>
  <sheetProtection/>
  <autoFilter ref="B7:P21"/>
  <mergeCells count="4">
    <mergeCell ref="A1:C1"/>
    <mergeCell ref="A2:C2"/>
    <mergeCell ref="A3:B3"/>
    <mergeCell ref="A5:B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34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C2"/>
    </sheetView>
  </sheetViews>
  <sheetFormatPr defaultColWidth="9.140625" defaultRowHeight="15"/>
  <cols>
    <col min="1" max="1" width="6.7109375" style="2" customWidth="1"/>
    <col min="2" max="2" width="6.140625" style="2" customWidth="1"/>
    <col min="3" max="3" width="22.421875" style="2" customWidth="1"/>
    <col min="4" max="4" width="9.28125" style="2" customWidth="1"/>
    <col min="5" max="5" width="20.28125" style="2" customWidth="1"/>
    <col min="6" max="6" width="4.140625" style="2" customWidth="1"/>
    <col min="7" max="7" width="8.140625" style="2" customWidth="1"/>
    <col min="8" max="8" width="7.28125" style="2" customWidth="1"/>
    <col min="9" max="9" width="7.140625" style="2" customWidth="1"/>
    <col min="10" max="10" width="20.421875" style="2" customWidth="1"/>
    <col min="11" max="11" width="4.140625" style="2" customWidth="1"/>
    <col min="12" max="12" width="8.140625" style="2" customWidth="1"/>
    <col min="13" max="13" width="7.140625" style="2" customWidth="1"/>
    <col min="14" max="14" width="7.28125" style="2" customWidth="1"/>
    <col min="15" max="15" width="20.421875" style="2" customWidth="1"/>
    <col min="16" max="16" width="4.140625" style="2" customWidth="1"/>
    <col min="17" max="17" width="8.140625" style="2" customWidth="1"/>
    <col min="18" max="18" width="7.140625" style="2" customWidth="1"/>
    <col min="19" max="19" width="7.28125" style="2" customWidth="1"/>
    <col min="20" max="20" width="20.421875" style="2" customWidth="1"/>
    <col min="21" max="21" width="4.140625" style="2" customWidth="1"/>
    <col min="22" max="22" width="8.140625" style="2" customWidth="1"/>
    <col min="23" max="23" width="7.140625" style="2" customWidth="1"/>
    <col min="24" max="24" width="7.28125" style="2" customWidth="1"/>
    <col min="25" max="25" width="9.140625" style="2" customWidth="1"/>
    <col min="26" max="26" width="7.7109375" style="2" customWidth="1"/>
    <col min="27" max="16384" width="9.140625" style="2" customWidth="1"/>
  </cols>
  <sheetData>
    <row r="1" spans="1:26" ht="19.5">
      <c r="A1" s="29" t="s">
        <v>0</v>
      </c>
      <c r="B1" s="29"/>
      <c r="C1" s="2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>
      <c r="A2" s="30" t="s">
        <v>38</v>
      </c>
      <c r="B2" s="30"/>
      <c r="C2" s="30"/>
      <c r="D2" s="3"/>
      <c r="E2" s="4" t="s">
        <v>1</v>
      </c>
      <c r="F2" s="21"/>
      <c r="G2" s="3"/>
      <c r="H2" s="3"/>
      <c r="I2" s="3"/>
      <c r="J2" s="3"/>
      <c r="K2" s="21"/>
      <c r="L2" s="3"/>
      <c r="M2" s="3"/>
      <c r="N2" s="3"/>
      <c r="O2" s="3"/>
      <c r="P2" s="21"/>
      <c r="Q2" s="3"/>
      <c r="R2" s="3"/>
      <c r="S2" s="3"/>
      <c r="T2" s="3"/>
      <c r="U2" s="21"/>
      <c r="V2" s="3"/>
      <c r="W2" s="3"/>
      <c r="X2" s="3"/>
      <c r="Y2" s="3"/>
      <c r="Z2" s="3"/>
    </row>
    <row r="3" spans="1:3" ht="12.75" hidden="1">
      <c r="A3" s="31" t="s">
        <v>2</v>
      </c>
      <c r="B3" s="31"/>
      <c r="C3" s="5" t="s">
        <v>3</v>
      </c>
    </row>
    <row r="4" spans="1:21" ht="12.75" hidden="1">
      <c r="A4" s="2" t="s">
        <v>5</v>
      </c>
      <c r="B4" s="6">
        <v>41067</v>
      </c>
      <c r="C4" s="7">
        <v>70000</v>
      </c>
      <c r="E4" s="7"/>
      <c r="F4" s="7"/>
      <c r="K4" s="7"/>
      <c r="P4" s="7"/>
      <c r="U4" s="7"/>
    </row>
    <row r="5" spans="1:3" ht="12.75" hidden="1">
      <c r="A5" s="31" t="s">
        <v>6</v>
      </c>
      <c r="B5" s="31"/>
      <c r="C5" s="7">
        <v>120000</v>
      </c>
    </row>
    <row r="7" spans="1:26" s="10" customFormat="1" ht="25.5">
      <c r="A7" s="8" t="s">
        <v>7</v>
      </c>
      <c r="B7" s="8" t="s">
        <v>8</v>
      </c>
      <c r="C7" s="8" t="s">
        <v>9</v>
      </c>
      <c r="D7" s="8" t="s">
        <v>10</v>
      </c>
      <c r="E7" s="8" t="s">
        <v>39</v>
      </c>
      <c r="F7" s="8" t="s">
        <v>11</v>
      </c>
      <c r="G7" s="8" t="s">
        <v>32</v>
      </c>
      <c r="H7" s="8" t="s">
        <v>12</v>
      </c>
      <c r="I7" s="8" t="s">
        <v>13</v>
      </c>
      <c r="J7" s="8" t="s">
        <v>40</v>
      </c>
      <c r="K7" s="8" t="s">
        <v>11</v>
      </c>
      <c r="L7" s="8" t="s">
        <v>32</v>
      </c>
      <c r="M7" s="8" t="s">
        <v>12</v>
      </c>
      <c r="N7" s="8" t="s">
        <v>13</v>
      </c>
      <c r="O7" s="8" t="s">
        <v>41</v>
      </c>
      <c r="P7" s="8" t="s">
        <v>11</v>
      </c>
      <c r="Q7" s="8" t="s">
        <v>32</v>
      </c>
      <c r="R7" s="8" t="s">
        <v>12</v>
      </c>
      <c r="S7" s="8" t="s">
        <v>13</v>
      </c>
      <c r="T7" s="8" t="s">
        <v>42</v>
      </c>
      <c r="U7" s="8" t="s">
        <v>11</v>
      </c>
      <c r="V7" s="8" t="s">
        <v>32</v>
      </c>
      <c r="W7" s="8" t="s">
        <v>12</v>
      </c>
      <c r="X7" s="8" t="s">
        <v>13</v>
      </c>
      <c r="Y7" s="8" t="s">
        <v>15</v>
      </c>
      <c r="Z7" s="8" t="s">
        <v>17</v>
      </c>
    </row>
    <row r="8" spans="1:26" ht="12.75" customHeight="1">
      <c r="A8" s="11">
        <v>1</v>
      </c>
      <c r="B8" s="12">
        <v>501</v>
      </c>
      <c r="C8" s="12" t="s">
        <v>74</v>
      </c>
      <c r="D8" s="13">
        <v>41067</v>
      </c>
      <c r="E8" s="14" t="s">
        <v>75</v>
      </c>
      <c r="F8" s="16" t="s">
        <v>18</v>
      </c>
      <c r="G8" s="11"/>
      <c r="H8" s="11"/>
      <c r="I8" s="15">
        <f>IF(E8&lt;&gt;"",IF($D8&lt;=$B$4,$C$4,$C$5)*(1-H8/100),0)</f>
        <v>70000</v>
      </c>
      <c r="J8" s="11" t="s">
        <v>76</v>
      </c>
      <c r="K8" s="16" t="s">
        <v>18</v>
      </c>
      <c r="L8" s="11"/>
      <c r="M8" s="11"/>
      <c r="N8" s="15">
        <f>IF(J8&lt;&gt;"",IF($D8&lt;=$B$4,$C$4,$C$5)*(1-M8/100),0)</f>
        <v>70000</v>
      </c>
      <c r="O8" s="11"/>
      <c r="P8" s="16"/>
      <c r="Q8" s="11"/>
      <c r="R8" s="11"/>
      <c r="S8" s="15">
        <f>IF(O8&lt;&gt;"",IF($D8&lt;=$B$4,$C$4,$C$5)*(1-R8/100),0)</f>
        <v>0</v>
      </c>
      <c r="T8" s="11"/>
      <c r="U8" s="16"/>
      <c r="V8" s="11"/>
      <c r="W8" s="11"/>
      <c r="X8" s="15">
        <f>IF(T8&lt;&gt;"",IF($D8&lt;=$B$4,$C$4,$C$5)*(1-W8/100),0)</f>
        <v>0</v>
      </c>
      <c r="Y8" s="15">
        <f>I8+N8+S8+X8</f>
        <v>140000</v>
      </c>
      <c r="Z8" s="15" t="str">
        <f>IF(OR(F8="Ж",K8="Ж",P8="Ж",U8="Ж"),"Mix","М")</f>
        <v>М</v>
      </c>
    </row>
    <row r="9" spans="1:26" ht="12.75" customHeight="1">
      <c r="A9" s="11">
        <v>2</v>
      </c>
      <c r="B9" s="12">
        <v>502</v>
      </c>
      <c r="C9" s="12" t="s">
        <v>86</v>
      </c>
      <c r="D9" s="13">
        <v>41067</v>
      </c>
      <c r="E9" s="14" t="s">
        <v>87</v>
      </c>
      <c r="F9" s="16" t="s">
        <v>18</v>
      </c>
      <c r="G9" s="11"/>
      <c r="H9" s="11"/>
      <c r="I9" s="15">
        <f aca="true" t="shared" si="0" ref="I9:I20">IF(E9&lt;&gt;"",IF($D9&lt;=$B$4,$C$4,$C$5)*(1-H9/100),0)</f>
        <v>70000</v>
      </c>
      <c r="J9" s="11" t="s">
        <v>88</v>
      </c>
      <c r="K9" s="16" t="s">
        <v>26</v>
      </c>
      <c r="L9" s="11"/>
      <c r="M9" s="11"/>
      <c r="N9" s="15">
        <f aca="true" t="shared" si="1" ref="N9:N20">IF(J9&lt;&gt;"",IF($D9&lt;=$B$4,$C$4,$C$5)*(1-M9/100),0)</f>
        <v>70000</v>
      </c>
      <c r="O9" s="11" t="s">
        <v>89</v>
      </c>
      <c r="P9" s="16" t="s">
        <v>18</v>
      </c>
      <c r="Q9" s="11"/>
      <c r="R9" s="11"/>
      <c r="S9" s="15">
        <f aca="true" t="shared" si="2" ref="S9:S20">IF(O9&lt;&gt;"",IF($D9&lt;=$B$4,$C$4,$C$5)*(1-R9/100),0)</f>
        <v>70000</v>
      </c>
      <c r="T9" s="11" t="s">
        <v>454</v>
      </c>
      <c r="U9" s="16" t="s">
        <v>18</v>
      </c>
      <c r="V9" s="11"/>
      <c r="W9" s="11"/>
      <c r="X9" s="15">
        <f aca="true" t="shared" si="3" ref="X9:X20">IF(T9&lt;&gt;"",IF($D9&lt;=$B$4,$C$4,$C$5)*(1-W9/100),0)</f>
        <v>70000</v>
      </c>
      <c r="Y9" s="15">
        <f>I9+N9+S9+X9</f>
        <v>280000</v>
      </c>
      <c r="Z9" s="15" t="str">
        <f>IF(OR(F9="Ж",K9="Ж",P9="Ж",U9="Ж"),"Mix","М")</f>
        <v>Mix</v>
      </c>
    </row>
    <row r="10" spans="1:26" ht="12.75" customHeight="1">
      <c r="A10" s="11">
        <v>3</v>
      </c>
      <c r="B10" s="12">
        <v>503</v>
      </c>
      <c r="C10" s="12" t="s">
        <v>102</v>
      </c>
      <c r="D10" s="13">
        <v>41067</v>
      </c>
      <c r="E10" s="14" t="s">
        <v>103</v>
      </c>
      <c r="F10" s="16" t="s">
        <v>18</v>
      </c>
      <c r="G10" s="11"/>
      <c r="H10" s="11"/>
      <c r="I10" s="15">
        <f t="shared" si="0"/>
        <v>70000</v>
      </c>
      <c r="J10" s="11" t="s">
        <v>104</v>
      </c>
      <c r="K10" s="16" t="s">
        <v>18</v>
      </c>
      <c r="L10" s="11"/>
      <c r="M10" s="11"/>
      <c r="N10" s="15">
        <f t="shared" si="1"/>
        <v>70000</v>
      </c>
      <c r="O10" s="11"/>
      <c r="P10" s="16"/>
      <c r="Q10" s="11"/>
      <c r="R10" s="11"/>
      <c r="S10" s="15">
        <f t="shared" si="2"/>
        <v>0</v>
      </c>
      <c r="T10" s="11"/>
      <c r="U10" s="16"/>
      <c r="V10" s="11"/>
      <c r="W10" s="11"/>
      <c r="X10" s="15">
        <f t="shared" si="3"/>
        <v>0</v>
      </c>
      <c r="Y10" s="15">
        <f aca="true" t="shared" si="4" ref="Y10:Y30">I10+N10+S10+X10</f>
        <v>140000</v>
      </c>
      <c r="Z10" s="15" t="str">
        <f aca="true" t="shared" si="5" ref="Z10:Z30">IF(OR(F10="Ж",K10="Ж",P10="Ж",U10="Ж"),"Mix","М")</f>
        <v>М</v>
      </c>
    </row>
    <row r="11" spans="1:26" ht="12.75" customHeight="1">
      <c r="A11" s="11">
        <v>4</v>
      </c>
      <c r="B11" s="12">
        <v>504</v>
      </c>
      <c r="C11" s="12" t="s">
        <v>105</v>
      </c>
      <c r="D11" s="13">
        <v>41067</v>
      </c>
      <c r="E11" s="14" t="s">
        <v>106</v>
      </c>
      <c r="F11" s="16" t="s">
        <v>18</v>
      </c>
      <c r="G11" s="11"/>
      <c r="H11" s="11"/>
      <c r="I11" s="15">
        <f t="shared" si="0"/>
        <v>70000</v>
      </c>
      <c r="J11" s="11" t="s">
        <v>107</v>
      </c>
      <c r="K11" s="16" t="s">
        <v>18</v>
      </c>
      <c r="L11" s="11"/>
      <c r="M11" s="11"/>
      <c r="N11" s="15">
        <f t="shared" si="1"/>
        <v>70000</v>
      </c>
      <c r="O11" s="11" t="s">
        <v>108</v>
      </c>
      <c r="P11" s="16" t="s">
        <v>18</v>
      </c>
      <c r="Q11" s="11"/>
      <c r="R11" s="11"/>
      <c r="S11" s="15">
        <f t="shared" si="2"/>
        <v>70000</v>
      </c>
      <c r="T11" s="11" t="s">
        <v>109</v>
      </c>
      <c r="U11" s="16" t="s">
        <v>18</v>
      </c>
      <c r="V11" s="11"/>
      <c r="W11" s="11"/>
      <c r="X11" s="15">
        <f t="shared" si="3"/>
        <v>70000</v>
      </c>
      <c r="Y11" s="15">
        <f t="shared" si="4"/>
        <v>280000</v>
      </c>
      <c r="Z11" s="15" t="str">
        <f t="shared" si="5"/>
        <v>М</v>
      </c>
    </row>
    <row r="12" spans="1:26" ht="12.75" customHeight="1">
      <c r="A12" s="11">
        <v>5</v>
      </c>
      <c r="B12" s="12">
        <v>505</v>
      </c>
      <c r="C12" s="12" t="s">
        <v>119</v>
      </c>
      <c r="D12" s="13">
        <v>41067</v>
      </c>
      <c r="E12" s="14" t="s">
        <v>23</v>
      </c>
      <c r="F12" s="16" t="s">
        <v>18</v>
      </c>
      <c r="G12" s="11"/>
      <c r="H12" s="11"/>
      <c r="I12" s="15">
        <f t="shared" si="0"/>
        <v>70000</v>
      </c>
      <c r="J12" s="11" t="s">
        <v>120</v>
      </c>
      <c r="K12" s="16" t="s">
        <v>26</v>
      </c>
      <c r="L12" s="11"/>
      <c r="M12" s="11"/>
      <c r="N12" s="15">
        <f t="shared" si="1"/>
        <v>70000</v>
      </c>
      <c r="O12" s="11"/>
      <c r="P12" s="16"/>
      <c r="Q12" s="11"/>
      <c r="R12" s="11"/>
      <c r="S12" s="15">
        <f t="shared" si="2"/>
        <v>0</v>
      </c>
      <c r="T12" s="11"/>
      <c r="U12" s="16"/>
      <c r="V12" s="11"/>
      <c r="W12" s="11"/>
      <c r="X12" s="15">
        <f t="shared" si="3"/>
        <v>0</v>
      </c>
      <c r="Y12" s="15">
        <f t="shared" si="4"/>
        <v>140000</v>
      </c>
      <c r="Z12" s="15" t="str">
        <f t="shared" si="5"/>
        <v>Mix</v>
      </c>
    </row>
    <row r="13" spans="1:26" ht="12.75" customHeight="1">
      <c r="A13" s="11">
        <v>6</v>
      </c>
      <c r="B13" s="12">
        <v>506</v>
      </c>
      <c r="C13" s="12" t="s">
        <v>133</v>
      </c>
      <c r="D13" s="13">
        <v>41067</v>
      </c>
      <c r="E13" s="14" t="s">
        <v>134</v>
      </c>
      <c r="F13" s="16" t="s">
        <v>26</v>
      </c>
      <c r="G13" s="11"/>
      <c r="H13" s="11"/>
      <c r="I13" s="15">
        <f t="shared" si="0"/>
        <v>70000</v>
      </c>
      <c r="J13" s="11" t="s">
        <v>135</v>
      </c>
      <c r="K13" s="16" t="s">
        <v>18</v>
      </c>
      <c r="L13" s="11"/>
      <c r="M13" s="11"/>
      <c r="N13" s="15">
        <f t="shared" si="1"/>
        <v>70000</v>
      </c>
      <c r="O13" s="11" t="s">
        <v>136</v>
      </c>
      <c r="P13" s="16" t="s">
        <v>26</v>
      </c>
      <c r="Q13" s="11"/>
      <c r="R13" s="11"/>
      <c r="S13" s="15">
        <f t="shared" si="2"/>
        <v>70000</v>
      </c>
      <c r="T13" s="11"/>
      <c r="U13" s="16"/>
      <c r="V13" s="11"/>
      <c r="W13" s="11"/>
      <c r="X13" s="15">
        <f t="shared" si="3"/>
        <v>0</v>
      </c>
      <c r="Y13" s="15">
        <f t="shared" si="4"/>
        <v>210000</v>
      </c>
      <c r="Z13" s="15" t="str">
        <f t="shared" si="5"/>
        <v>Mix</v>
      </c>
    </row>
    <row r="14" spans="1:26" ht="12.75" customHeight="1">
      <c r="A14" s="11">
        <v>7</v>
      </c>
      <c r="B14" s="12">
        <v>507</v>
      </c>
      <c r="C14" s="12" t="s">
        <v>137</v>
      </c>
      <c r="D14" s="13">
        <v>41067</v>
      </c>
      <c r="E14" s="14" t="s">
        <v>138</v>
      </c>
      <c r="F14" s="16" t="s">
        <v>18</v>
      </c>
      <c r="G14" s="11"/>
      <c r="H14" s="11"/>
      <c r="I14" s="15">
        <f t="shared" si="0"/>
        <v>70000</v>
      </c>
      <c r="J14" s="11" t="s">
        <v>139</v>
      </c>
      <c r="K14" s="16" t="s">
        <v>18</v>
      </c>
      <c r="L14" s="11"/>
      <c r="M14" s="11"/>
      <c r="N14" s="15">
        <f t="shared" si="1"/>
        <v>70000</v>
      </c>
      <c r="O14" s="11" t="s">
        <v>140</v>
      </c>
      <c r="P14" s="16" t="s">
        <v>18</v>
      </c>
      <c r="Q14" s="11"/>
      <c r="R14" s="11"/>
      <c r="S14" s="15">
        <f t="shared" si="2"/>
        <v>70000</v>
      </c>
      <c r="T14" s="11"/>
      <c r="U14" s="16"/>
      <c r="V14" s="11"/>
      <c r="W14" s="11"/>
      <c r="X14" s="15">
        <f t="shared" si="3"/>
        <v>0</v>
      </c>
      <c r="Y14" s="15">
        <f t="shared" si="4"/>
        <v>210000</v>
      </c>
      <c r="Z14" s="15" t="str">
        <f t="shared" si="5"/>
        <v>М</v>
      </c>
    </row>
    <row r="15" spans="1:26" ht="12.75" customHeight="1">
      <c r="A15" s="11">
        <v>8</v>
      </c>
      <c r="B15" s="12">
        <v>508</v>
      </c>
      <c r="C15" s="12" t="s">
        <v>179</v>
      </c>
      <c r="D15" s="13">
        <v>41067</v>
      </c>
      <c r="E15" s="14" t="s">
        <v>180</v>
      </c>
      <c r="F15" s="16" t="s">
        <v>18</v>
      </c>
      <c r="G15" s="16"/>
      <c r="H15" s="16"/>
      <c r="I15" s="15">
        <f t="shared" si="0"/>
        <v>70000</v>
      </c>
      <c r="J15" s="11" t="s">
        <v>181</v>
      </c>
      <c r="K15" s="16" t="s">
        <v>26</v>
      </c>
      <c r="L15" s="16"/>
      <c r="M15" s="11"/>
      <c r="N15" s="15">
        <f t="shared" si="1"/>
        <v>70000</v>
      </c>
      <c r="O15" s="11"/>
      <c r="P15" s="16"/>
      <c r="Q15" s="16"/>
      <c r="R15" s="11"/>
      <c r="S15" s="15">
        <f t="shared" si="2"/>
        <v>0</v>
      </c>
      <c r="T15" s="11"/>
      <c r="U15" s="16"/>
      <c r="V15" s="16"/>
      <c r="W15" s="11"/>
      <c r="X15" s="15">
        <f t="shared" si="3"/>
        <v>0</v>
      </c>
      <c r="Y15" s="15">
        <f t="shared" si="4"/>
        <v>140000</v>
      </c>
      <c r="Z15" s="15" t="str">
        <f t="shared" si="5"/>
        <v>Mix</v>
      </c>
    </row>
    <row r="16" spans="1:26" ht="12.75" customHeight="1">
      <c r="A16" s="11">
        <v>9</v>
      </c>
      <c r="B16" s="12">
        <v>509</v>
      </c>
      <c r="C16" s="12" t="s">
        <v>189</v>
      </c>
      <c r="D16" s="13">
        <v>41067</v>
      </c>
      <c r="E16" s="14" t="s">
        <v>190</v>
      </c>
      <c r="F16" s="16" t="s">
        <v>18</v>
      </c>
      <c r="G16" s="16"/>
      <c r="H16" s="16"/>
      <c r="I16" s="15">
        <f t="shared" si="0"/>
        <v>70000</v>
      </c>
      <c r="J16" s="11" t="s">
        <v>191</v>
      </c>
      <c r="K16" s="16" t="s">
        <v>26</v>
      </c>
      <c r="L16" s="16"/>
      <c r="M16" s="11"/>
      <c r="N16" s="15">
        <f t="shared" si="1"/>
        <v>70000</v>
      </c>
      <c r="O16" s="11"/>
      <c r="P16" s="16"/>
      <c r="Q16" s="16"/>
      <c r="R16" s="11"/>
      <c r="S16" s="15">
        <f t="shared" si="2"/>
        <v>0</v>
      </c>
      <c r="T16" s="11"/>
      <c r="U16" s="16"/>
      <c r="V16" s="16"/>
      <c r="W16" s="11"/>
      <c r="X16" s="15">
        <f t="shared" si="3"/>
        <v>0</v>
      </c>
      <c r="Y16" s="15">
        <f t="shared" si="4"/>
        <v>140000</v>
      </c>
      <c r="Z16" s="15" t="str">
        <f t="shared" si="5"/>
        <v>Mix</v>
      </c>
    </row>
    <row r="17" spans="1:26" ht="12.75" customHeight="1">
      <c r="A17" s="11">
        <v>10</v>
      </c>
      <c r="B17" s="12">
        <v>510</v>
      </c>
      <c r="C17" s="12" t="s">
        <v>192</v>
      </c>
      <c r="D17" s="13">
        <v>41067</v>
      </c>
      <c r="E17" s="14" t="s">
        <v>193</v>
      </c>
      <c r="F17" s="16" t="s">
        <v>18</v>
      </c>
      <c r="G17" s="16"/>
      <c r="H17" s="16"/>
      <c r="I17" s="15">
        <f t="shared" si="0"/>
        <v>70000</v>
      </c>
      <c r="J17" s="11" t="s">
        <v>194</v>
      </c>
      <c r="K17" s="16" t="s">
        <v>18</v>
      </c>
      <c r="L17" s="16"/>
      <c r="M17" s="11"/>
      <c r="N17" s="15">
        <f t="shared" si="1"/>
        <v>70000</v>
      </c>
      <c r="O17" s="11"/>
      <c r="P17" s="16"/>
      <c r="Q17" s="16"/>
      <c r="R17" s="11"/>
      <c r="S17" s="15">
        <f t="shared" si="2"/>
        <v>0</v>
      </c>
      <c r="T17" s="11"/>
      <c r="U17" s="16"/>
      <c r="V17" s="16"/>
      <c r="W17" s="11"/>
      <c r="X17" s="15">
        <f t="shared" si="3"/>
        <v>0</v>
      </c>
      <c r="Y17" s="15">
        <f t="shared" si="4"/>
        <v>140000</v>
      </c>
      <c r="Z17" s="15" t="str">
        <f t="shared" si="5"/>
        <v>М</v>
      </c>
    </row>
    <row r="18" spans="1:26" ht="12.75" customHeight="1">
      <c r="A18" s="11">
        <v>11</v>
      </c>
      <c r="B18" s="12">
        <v>511</v>
      </c>
      <c r="C18" s="12" t="s">
        <v>245</v>
      </c>
      <c r="D18" s="13">
        <v>41067</v>
      </c>
      <c r="E18" s="14" t="s">
        <v>246</v>
      </c>
      <c r="F18" s="16" t="s">
        <v>18</v>
      </c>
      <c r="G18" s="16"/>
      <c r="H18" s="16"/>
      <c r="I18" s="15">
        <f t="shared" si="0"/>
        <v>70000</v>
      </c>
      <c r="J18" s="11" t="s">
        <v>247</v>
      </c>
      <c r="K18" s="16" t="s">
        <v>26</v>
      </c>
      <c r="L18" s="16"/>
      <c r="M18" s="11"/>
      <c r="N18" s="15">
        <f t="shared" si="1"/>
        <v>70000</v>
      </c>
      <c r="O18" s="11" t="s">
        <v>248</v>
      </c>
      <c r="P18" s="16" t="s">
        <v>18</v>
      </c>
      <c r="Q18" s="16"/>
      <c r="R18" s="11"/>
      <c r="S18" s="15">
        <f t="shared" si="2"/>
        <v>70000</v>
      </c>
      <c r="T18" s="11" t="s">
        <v>249</v>
      </c>
      <c r="U18" s="16" t="s">
        <v>18</v>
      </c>
      <c r="V18" s="16"/>
      <c r="W18" s="11"/>
      <c r="X18" s="15">
        <f t="shared" si="3"/>
        <v>70000</v>
      </c>
      <c r="Y18" s="15">
        <f t="shared" si="4"/>
        <v>280000</v>
      </c>
      <c r="Z18" s="15" t="str">
        <f t="shared" si="5"/>
        <v>Mix</v>
      </c>
    </row>
    <row r="19" spans="1:26" ht="12.75" customHeight="1">
      <c r="A19" s="11">
        <v>12</v>
      </c>
      <c r="B19" s="12">
        <v>512</v>
      </c>
      <c r="C19" s="25">
        <v>123</v>
      </c>
      <c r="D19" s="13">
        <v>41067</v>
      </c>
      <c r="E19" s="14" t="s">
        <v>250</v>
      </c>
      <c r="F19" s="16" t="s">
        <v>18</v>
      </c>
      <c r="G19" s="16">
        <v>259918</v>
      </c>
      <c r="H19" s="16"/>
      <c r="I19" s="15">
        <f t="shared" si="0"/>
        <v>70000</v>
      </c>
      <c r="J19" s="11" t="s">
        <v>251</v>
      </c>
      <c r="K19" s="16" t="s">
        <v>18</v>
      </c>
      <c r="L19" s="16"/>
      <c r="M19" s="11"/>
      <c r="N19" s="15">
        <f t="shared" si="1"/>
        <v>70000</v>
      </c>
      <c r="O19" s="11"/>
      <c r="P19" s="16"/>
      <c r="Q19" s="16"/>
      <c r="R19" s="11"/>
      <c r="S19" s="15">
        <f t="shared" si="2"/>
        <v>0</v>
      </c>
      <c r="T19" s="11"/>
      <c r="U19" s="16"/>
      <c r="V19" s="16"/>
      <c r="W19" s="11"/>
      <c r="X19" s="15">
        <f t="shared" si="3"/>
        <v>0</v>
      </c>
      <c r="Y19" s="15">
        <f t="shared" si="4"/>
        <v>140000</v>
      </c>
      <c r="Z19" s="15" t="str">
        <f t="shared" si="5"/>
        <v>М</v>
      </c>
    </row>
    <row r="20" spans="1:26" ht="12.75" customHeight="1">
      <c r="A20" s="11">
        <v>13</v>
      </c>
      <c r="B20" s="12">
        <v>513</v>
      </c>
      <c r="C20" s="12" t="s">
        <v>261</v>
      </c>
      <c r="D20" s="13">
        <v>41067</v>
      </c>
      <c r="E20" s="14" t="s">
        <v>262</v>
      </c>
      <c r="F20" s="16" t="s">
        <v>18</v>
      </c>
      <c r="G20" s="16"/>
      <c r="H20" s="16"/>
      <c r="I20" s="15">
        <f t="shared" si="0"/>
        <v>70000</v>
      </c>
      <c r="J20" s="11" t="s">
        <v>263</v>
      </c>
      <c r="K20" s="16" t="s">
        <v>26</v>
      </c>
      <c r="L20" s="16"/>
      <c r="M20" s="11"/>
      <c r="N20" s="15">
        <f t="shared" si="1"/>
        <v>70000</v>
      </c>
      <c r="O20" s="11"/>
      <c r="P20" s="16"/>
      <c r="Q20" s="16"/>
      <c r="R20" s="11"/>
      <c r="S20" s="15">
        <f t="shared" si="2"/>
        <v>0</v>
      </c>
      <c r="T20" s="11"/>
      <c r="U20" s="16"/>
      <c r="V20" s="16"/>
      <c r="W20" s="11"/>
      <c r="X20" s="15">
        <f t="shared" si="3"/>
        <v>0</v>
      </c>
      <c r="Y20" s="15">
        <f t="shared" si="4"/>
        <v>140000</v>
      </c>
      <c r="Z20" s="15" t="str">
        <f t="shared" si="5"/>
        <v>Mix</v>
      </c>
    </row>
    <row r="21" spans="1:26" ht="12.75" customHeight="1">
      <c r="A21" s="11">
        <v>14</v>
      </c>
      <c r="B21" s="12">
        <v>514</v>
      </c>
      <c r="C21" s="25" t="s">
        <v>276</v>
      </c>
      <c r="D21" s="13">
        <v>41067</v>
      </c>
      <c r="E21" s="14" t="s">
        <v>277</v>
      </c>
      <c r="F21" s="16" t="s">
        <v>18</v>
      </c>
      <c r="G21" s="16">
        <v>250514</v>
      </c>
      <c r="H21" s="16"/>
      <c r="I21" s="15">
        <f>IF(E21&lt;&gt;"",IF($D21&lt;=$B$4,$C$4,$C$5)*(1-H21/100),0)</f>
        <v>70000</v>
      </c>
      <c r="J21" s="11" t="s">
        <v>278</v>
      </c>
      <c r="K21" s="16" t="s">
        <v>18</v>
      </c>
      <c r="L21" s="16"/>
      <c r="M21" s="11"/>
      <c r="N21" s="15">
        <f>IF(J21&lt;&gt;"",IF($D21&lt;=$B$4,$C$4,$C$5)*(1-M21/100),0)</f>
        <v>70000</v>
      </c>
      <c r="O21" s="11"/>
      <c r="P21" s="16"/>
      <c r="Q21" s="16"/>
      <c r="R21" s="11"/>
      <c r="S21" s="15">
        <f>IF(O21&lt;&gt;"",IF($D21&lt;=$B$4,$C$4,$C$5)*(1-R21/100),0)</f>
        <v>0</v>
      </c>
      <c r="T21" s="11"/>
      <c r="U21" s="16"/>
      <c r="V21" s="16"/>
      <c r="W21" s="11"/>
      <c r="X21" s="15">
        <f>IF(T21&lt;&gt;"",IF($D21&lt;=$B$4,$C$4,$C$5)*(1-W21/100),0)</f>
        <v>0</v>
      </c>
      <c r="Y21" s="15">
        <f t="shared" si="4"/>
        <v>140000</v>
      </c>
      <c r="Z21" s="15" t="str">
        <f t="shared" si="5"/>
        <v>М</v>
      </c>
    </row>
    <row r="22" spans="1:26" ht="12.75" customHeight="1">
      <c r="A22" s="11">
        <v>15</v>
      </c>
      <c r="B22" s="12">
        <v>515</v>
      </c>
      <c r="C22" s="12" t="s">
        <v>279</v>
      </c>
      <c r="D22" s="13">
        <v>41067</v>
      </c>
      <c r="E22" s="14" t="s">
        <v>280</v>
      </c>
      <c r="F22" s="16" t="s">
        <v>18</v>
      </c>
      <c r="G22" s="16"/>
      <c r="H22" s="16"/>
      <c r="I22" s="15">
        <f>IF(E22&lt;&gt;"",IF($D22&lt;=$B$4,$C$4,$C$5)*(1-H22/100),0)</f>
        <v>70000</v>
      </c>
      <c r="J22" s="11" t="s">
        <v>281</v>
      </c>
      <c r="K22" s="16" t="s">
        <v>18</v>
      </c>
      <c r="L22" s="16"/>
      <c r="M22" s="11"/>
      <c r="N22" s="15">
        <f>IF(J22&lt;&gt;"",IF($D22&lt;=$B$4,$C$4,$C$5)*(1-M22/100),0)</f>
        <v>70000</v>
      </c>
      <c r="O22" s="11" t="s">
        <v>282</v>
      </c>
      <c r="P22" s="16" t="s">
        <v>18</v>
      </c>
      <c r="Q22" s="16"/>
      <c r="R22" s="11"/>
      <c r="S22" s="15">
        <f>IF(O22&lt;&gt;"",IF($D22&lt;=$B$4,$C$4,$C$5)*(1-R22/100),0)</f>
        <v>70000</v>
      </c>
      <c r="T22" s="11"/>
      <c r="U22" s="16"/>
      <c r="V22" s="16"/>
      <c r="W22" s="11"/>
      <c r="X22" s="15">
        <f>IF(T22&lt;&gt;"",IF($D22&lt;=$B$4,$C$4,$C$5)*(1-W22/100),0)</f>
        <v>0</v>
      </c>
      <c r="Y22" s="15">
        <f t="shared" si="4"/>
        <v>210000</v>
      </c>
      <c r="Z22" s="15" t="str">
        <f t="shared" si="5"/>
        <v>М</v>
      </c>
    </row>
    <row r="23" spans="1:26" ht="12.75" customHeight="1">
      <c r="A23" s="11">
        <v>16</v>
      </c>
      <c r="B23" s="12">
        <v>516</v>
      </c>
      <c r="C23" s="12" t="s">
        <v>283</v>
      </c>
      <c r="D23" s="13">
        <v>41067</v>
      </c>
      <c r="E23" s="14" t="s">
        <v>284</v>
      </c>
      <c r="F23" s="16" t="s">
        <v>18</v>
      </c>
      <c r="G23" s="16"/>
      <c r="H23" s="16"/>
      <c r="I23" s="15">
        <f>IF(E23&lt;&gt;"",IF($D23&lt;=$B$4,$C$4,$C$5)*(1-H23/100),0)</f>
        <v>70000</v>
      </c>
      <c r="J23" s="11" t="s">
        <v>285</v>
      </c>
      <c r="K23" s="16" t="s">
        <v>18</v>
      </c>
      <c r="L23" s="16"/>
      <c r="M23" s="11"/>
      <c r="N23" s="15">
        <f>IF(J23&lt;&gt;"",IF($D23&lt;=$B$4,$C$4,$C$5)*(1-M23/100),0)</f>
        <v>70000</v>
      </c>
      <c r="O23" s="11"/>
      <c r="P23" s="16"/>
      <c r="Q23" s="16"/>
      <c r="R23" s="11"/>
      <c r="S23" s="15">
        <f>IF(O23&lt;&gt;"",IF($D23&lt;=$B$4,$C$4,$C$5)*(1-R23/100),0)</f>
        <v>0</v>
      </c>
      <c r="T23" s="11"/>
      <c r="U23" s="16"/>
      <c r="V23" s="16"/>
      <c r="W23" s="11"/>
      <c r="X23" s="15">
        <f>IF(T23&lt;&gt;"",IF($D23&lt;=$B$4,$C$4,$C$5)*(1-W23/100),0)</f>
        <v>0</v>
      </c>
      <c r="Y23" s="15">
        <f t="shared" si="4"/>
        <v>140000</v>
      </c>
      <c r="Z23" s="15" t="str">
        <f t="shared" si="5"/>
        <v>М</v>
      </c>
    </row>
    <row r="24" spans="1:26" ht="12.75" customHeight="1">
      <c r="A24" s="11">
        <v>17</v>
      </c>
      <c r="B24" s="12">
        <v>517</v>
      </c>
      <c r="C24" s="12" t="s">
        <v>286</v>
      </c>
      <c r="D24" s="13">
        <v>41067</v>
      </c>
      <c r="E24" s="14" t="s">
        <v>287</v>
      </c>
      <c r="F24" s="16" t="s">
        <v>18</v>
      </c>
      <c r="G24" s="16"/>
      <c r="H24" s="16"/>
      <c r="I24" s="15">
        <f>IF(E24&lt;&gt;"",IF($D24&lt;=$B$4,$C$4,$C$5)*(1-H24/100),0)</f>
        <v>70000</v>
      </c>
      <c r="J24" s="26" t="s">
        <v>288</v>
      </c>
      <c r="K24" s="16"/>
      <c r="L24" s="16"/>
      <c r="M24" s="11"/>
      <c r="N24" s="15">
        <f>IF(J24&lt;&gt;"",IF($D24&lt;=$B$4,$C$4,$C$5)*(1-M24/100),0)</f>
        <v>70000</v>
      </c>
      <c r="O24" s="11"/>
      <c r="P24" s="16"/>
      <c r="Q24" s="16"/>
      <c r="R24" s="11"/>
      <c r="S24" s="15">
        <f>IF(O24&lt;&gt;"",IF($D24&lt;=$B$4,$C$4,$C$5)*(1-R24/100),0)</f>
        <v>0</v>
      </c>
      <c r="T24" s="11"/>
      <c r="U24" s="16"/>
      <c r="V24" s="16"/>
      <c r="W24" s="11"/>
      <c r="X24" s="15">
        <f>IF(T24&lt;&gt;"",IF($D24&lt;=$B$4,$C$4,$C$5)*(1-W24/100),0)</f>
        <v>0</v>
      </c>
      <c r="Y24" s="15">
        <f t="shared" si="4"/>
        <v>140000</v>
      </c>
      <c r="Z24" s="15" t="str">
        <f t="shared" si="5"/>
        <v>М</v>
      </c>
    </row>
    <row r="25" spans="1:26" ht="12.75" customHeight="1">
      <c r="A25" s="11">
        <v>18</v>
      </c>
      <c r="B25" s="12">
        <v>518</v>
      </c>
      <c r="C25" s="12" t="s">
        <v>289</v>
      </c>
      <c r="D25" s="13">
        <v>41067</v>
      </c>
      <c r="E25" s="14" t="s">
        <v>290</v>
      </c>
      <c r="F25" s="16" t="s">
        <v>18</v>
      </c>
      <c r="G25" s="16"/>
      <c r="H25" s="16"/>
      <c r="I25" s="15">
        <f>IF(E25&lt;&gt;"",IF($D25&lt;=$B$4,$C$4,$C$5)*(1-H25/100),0)</f>
        <v>70000</v>
      </c>
      <c r="J25" s="11" t="s">
        <v>291</v>
      </c>
      <c r="K25" s="16" t="s">
        <v>26</v>
      </c>
      <c r="L25" s="16"/>
      <c r="M25" s="11"/>
      <c r="N25" s="15">
        <f>IF(J25&lt;&gt;"",IF($D25&lt;=$B$4,$C$4,$C$5)*(1-M25/100),0)</f>
        <v>70000</v>
      </c>
      <c r="O25" s="11"/>
      <c r="P25" s="16"/>
      <c r="Q25" s="16"/>
      <c r="R25" s="11"/>
      <c r="S25" s="15">
        <f>IF(O25&lt;&gt;"",IF($D25&lt;=$B$4,$C$4,$C$5)*(1-R25/100),0)</f>
        <v>0</v>
      </c>
      <c r="T25" s="11"/>
      <c r="U25" s="16"/>
      <c r="V25" s="16"/>
      <c r="W25" s="11"/>
      <c r="X25" s="15">
        <f>IF(T25&lt;&gt;"",IF($D25&lt;=$B$4,$C$4,$C$5)*(1-W25/100),0)</f>
        <v>0</v>
      </c>
      <c r="Y25" s="15">
        <f t="shared" si="4"/>
        <v>140000</v>
      </c>
      <c r="Z25" s="15" t="str">
        <f t="shared" si="5"/>
        <v>Mix</v>
      </c>
    </row>
    <row r="26" spans="1:26" ht="12.75" customHeight="1">
      <c r="A26" s="11">
        <v>19</v>
      </c>
      <c r="B26" s="12">
        <v>519</v>
      </c>
      <c r="C26" s="12" t="s">
        <v>292</v>
      </c>
      <c r="D26" s="13">
        <v>41067</v>
      </c>
      <c r="E26" s="14" t="s">
        <v>293</v>
      </c>
      <c r="F26" s="16" t="s">
        <v>18</v>
      </c>
      <c r="G26" s="16"/>
      <c r="H26" s="16"/>
      <c r="I26" s="15">
        <f>IF(E26&lt;&gt;"",IF($D26&lt;=$B$4,$C$4,$C$5)*(1-H26/100),0)</f>
        <v>70000</v>
      </c>
      <c r="J26" s="11" t="s">
        <v>294</v>
      </c>
      <c r="K26" s="16" t="s">
        <v>26</v>
      </c>
      <c r="L26" s="16"/>
      <c r="M26" s="11"/>
      <c r="N26" s="15">
        <f>IF(J26&lt;&gt;"",IF($D26&lt;=$B$4,$C$4,$C$5)*(1-M26/100),0)</f>
        <v>70000</v>
      </c>
      <c r="O26" s="11"/>
      <c r="P26" s="16"/>
      <c r="Q26" s="16"/>
      <c r="R26" s="11"/>
      <c r="S26" s="15">
        <f>IF(O26&lt;&gt;"",IF($D26&lt;=$B$4,$C$4,$C$5)*(1-R26/100),0)</f>
        <v>0</v>
      </c>
      <c r="T26" s="11"/>
      <c r="U26" s="16"/>
      <c r="V26" s="16"/>
      <c r="W26" s="11"/>
      <c r="X26" s="15">
        <f>IF(T26&lt;&gt;"",IF($D26&lt;=$B$4,$C$4,$C$5)*(1-W26/100),0)</f>
        <v>0</v>
      </c>
      <c r="Y26" s="15">
        <f t="shared" si="4"/>
        <v>140000</v>
      </c>
      <c r="Z26" s="15" t="str">
        <f t="shared" si="5"/>
        <v>Mix</v>
      </c>
    </row>
    <row r="27" spans="1:26" ht="12.75" customHeight="1">
      <c r="A27" s="11">
        <v>20</v>
      </c>
      <c r="B27" s="12">
        <v>520</v>
      </c>
      <c r="C27" s="12" t="s">
        <v>295</v>
      </c>
      <c r="D27" s="13">
        <v>41067</v>
      </c>
      <c r="E27" s="14" t="s">
        <v>296</v>
      </c>
      <c r="F27" s="16" t="s">
        <v>18</v>
      </c>
      <c r="G27" s="16"/>
      <c r="H27" s="16"/>
      <c r="I27" s="15">
        <f>IF(E27&lt;&gt;"",IF($D27&lt;=$B$4,$C$4,$C$5)*(1-H27/100),0)</f>
        <v>70000</v>
      </c>
      <c r="J27" s="11" t="s">
        <v>297</v>
      </c>
      <c r="K27" s="16" t="s">
        <v>18</v>
      </c>
      <c r="L27" s="16"/>
      <c r="M27" s="11"/>
      <c r="N27" s="15">
        <f>IF(J27&lt;&gt;"",IF($D27&lt;=$B$4,$C$4,$C$5)*(1-M27/100),0)</f>
        <v>70000</v>
      </c>
      <c r="O27" s="11"/>
      <c r="P27" s="16"/>
      <c r="Q27" s="16"/>
      <c r="R27" s="11"/>
      <c r="S27" s="15">
        <f>IF(O27&lt;&gt;"",IF($D27&lt;=$B$4,$C$4,$C$5)*(1-R27/100),0)</f>
        <v>0</v>
      </c>
      <c r="T27" s="11"/>
      <c r="U27" s="16"/>
      <c r="V27" s="16"/>
      <c r="W27" s="11"/>
      <c r="X27" s="15">
        <f>IF(T27&lt;&gt;"",IF($D27&lt;=$B$4,$C$4,$C$5)*(1-W27/100),0)</f>
        <v>0</v>
      </c>
      <c r="Y27" s="15">
        <f t="shared" si="4"/>
        <v>140000</v>
      </c>
      <c r="Z27" s="15" t="str">
        <f t="shared" si="5"/>
        <v>М</v>
      </c>
    </row>
    <row r="28" spans="1:26" ht="12.75" customHeight="1">
      <c r="A28" s="11">
        <v>21</v>
      </c>
      <c r="B28" s="12">
        <v>521</v>
      </c>
      <c r="C28" s="12" t="s">
        <v>417</v>
      </c>
      <c r="D28" s="13">
        <v>41067</v>
      </c>
      <c r="E28" s="14" t="s">
        <v>418</v>
      </c>
      <c r="F28" s="16" t="s">
        <v>18</v>
      </c>
      <c r="G28" s="16"/>
      <c r="H28" s="16"/>
      <c r="I28" s="15">
        <f>IF(E28&lt;&gt;"",IF($D28&lt;=$B$4,$C$4,$C$5)*(1-H28/100),0)</f>
        <v>70000</v>
      </c>
      <c r="J28" s="11" t="s">
        <v>419</v>
      </c>
      <c r="K28" s="16" t="s">
        <v>18</v>
      </c>
      <c r="L28" s="16"/>
      <c r="M28" s="11"/>
      <c r="N28" s="15">
        <f>IF(J28&lt;&gt;"",IF($D28&lt;=$B$4,$C$4,$C$5)*(1-M28/100),0)</f>
        <v>70000</v>
      </c>
      <c r="O28" s="11" t="s">
        <v>420</v>
      </c>
      <c r="P28" s="16" t="s">
        <v>26</v>
      </c>
      <c r="Q28" s="16"/>
      <c r="R28" s="11"/>
      <c r="S28" s="15">
        <f>IF(O28&lt;&gt;"",IF($D28&lt;=$B$4,$C$4,$C$5)*(1-R28/100),0)</f>
        <v>70000</v>
      </c>
      <c r="T28" s="11" t="s">
        <v>421</v>
      </c>
      <c r="U28" s="16" t="s">
        <v>26</v>
      </c>
      <c r="V28" s="16"/>
      <c r="W28" s="11"/>
      <c r="X28" s="15">
        <f>IF(T28&lt;&gt;"",IF($D28&lt;=$B$4,$C$4,$C$5)*(1-W28/100),0)</f>
        <v>70000</v>
      </c>
      <c r="Y28" s="15">
        <f t="shared" si="4"/>
        <v>280000</v>
      </c>
      <c r="Z28" s="15" t="str">
        <f t="shared" si="5"/>
        <v>Mix</v>
      </c>
    </row>
    <row r="29" spans="1:26" ht="12.75" customHeight="1">
      <c r="A29" s="11">
        <v>22</v>
      </c>
      <c r="B29" s="12">
        <v>522</v>
      </c>
      <c r="C29" s="12" t="s">
        <v>435</v>
      </c>
      <c r="D29" s="13">
        <v>41072</v>
      </c>
      <c r="E29" s="14" t="s">
        <v>436</v>
      </c>
      <c r="F29" s="16" t="s">
        <v>18</v>
      </c>
      <c r="G29" s="16"/>
      <c r="H29" s="16"/>
      <c r="I29" s="15">
        <f>IF(E29&lt;&gt;"",IF($D29&lt;=$B$4,$C$4,$C$5)*(1-H29/100),0)</f>
        <v>120000</v>
      </c>
      <c r="J29" s="11" t="s">
        <v>437</v>
      </c>
      <c r="K29" s="16" t="s">
        <v>18</v>
      </c>
      <c r="L29" s="16"/>
      <c r="M29" s="11"/>
      <c r="N29" s="15">
        <f>IF(J29&lt;&gt;"",IF($D29&lt;=$B$4,$C$4,$C$5)*(1-M29/100),0)</f>
        <v>120000</v>
      </c>
      <c r="O29" s="11"/>
      <c r="P29" s="16"/>
      <c r="Q29" s="16"/>
      <c r="R29" s="11"/>
      <c r="S29" s="15">
        <f>IF(O29&lt;&gt;"",IF($D29&lt;=$B$4,$C$4,$C$5)*(1-R29/100),0)</f>
        <v>0</v>
      </c>
      <c r="T29" s="11"/>
      <c r="U29" s="16"/>
      <c r="V29" s="16"/>
      <c r="W29" s="11"/>
      <c r="X29" s="15">
        <f>IF(T29&lt;&gt;"",IF($D29&lt;=$B$4,$C$4,$C$5)*(1-W29/100),0)</f>
        <v>0</v>
      </c>
      <c r="Y29" s="15">
        <f t="shared" si="4"/>
        <v>240000</v>
      </c>
      <c r="Z29" s="15" t="str">
        <f t="shared" si="5"/>
        <v>М</v>
      </c>
    </row>
    <row r="30" spans="1:26" ht="12.75" customHeight="1">
      <c r="A30" s="11">
        <v>23</v>
      </c>
      <c r="B30" s="12">
        <v>523</v>
      </c>
      <c r="C30" s="12" t="s">
        <v>233</v>
      </c>
      <c r="D30" s="13">
        <v>41067</v>
      </c>
      <c r="E30" s="14" t="s">
        <v>234</v>
      </c>
      <c r="F30" s="16" t="s">
        <v>18</v>
      </c>
      <c r="G30" s="16">
        <v>899106</v>
      </c>
      <c r="H30" s="16"/>
      <c r="I30" s="15">
        <f>IF(E30&lt;&gt;"",IF($D30&lt;=$B$4,$C$4,$C$5)*(1-H30/100),0)</f>
        <v>70000</v>
      </c>
      <c r="J30" s="11" t="s">
        <v>235</v>
      </c>
      <c r="K30" s="16" t="s">
        <v>18</v>
      </c>
      <c r="L30" s="16"/>
      <c r="M30" s="11"/>
      <c r="N30" s="15">
        <f>IF(J30&lt;&gt;"",IF($D30&lt;=$B$4,$C$4,$C$5)*(1-M30/100),0)</f>
        <v>70000</v>
      </c>
      <c r="O30" s="11"/>
      <c r="P30" s="16"/>
      <c r="Q30" s="16"/>
      <c r="R30" s="11"/>
      <c r="S30" s="15">
        <f>IF(O30&lt;&gt;"",IF($D30&lt;=$B$4,$C$4,$C$5)*(1-R30/100),0)</f>
        <v>0</v>
      </c>
      <c r="T30" s="11"/>
      <c r="U30" s="16"/>
      <c r="V30" s="16"/>
      <c r="W30" s="11"/>
      <c r="X30" s="15">
        <f>IF(T30&lt;&gt;"",IF($D30&lt;=$B$4,$C$4,$C$5)*(1-W30/100),0)</f>
        <v>0</v>
      </c>
      <c r="Y30" s="15">
        <f t="shared" si="4"/>
        <v>140000</v>
      </c>
      <c r="Z30" s="15" t="str">
        <f t="shared" si="5"/>
        <v>М</v>
      </c>
    </row>
    <row r="31" spans="1:26" ht="12.75" customHeight="1">
      <c r="A31" s="17"/>
      <c r="B31" s="18"/>
      <c r="C31" s="18"/>
      <c r="D31" s="19"/>
      <c r="E31" s="17"/>
      <c r="F31" s="17"/>
      <c r="G31" s="17"/>
      <c r="H31" s="17"/>
      <c r="I31" s="20"/>
      <c r="J31" s="17"/>
      <c r="K31" s="17"/>
      <c r="L31" s="17"/>
      <c r="M31" s="17"/>
      <c r="N31" s="20"/>
      <c r="O31" s="17"/>
      <c r="P31" s="17"/>
      <c r="Q31" s="17"/>
      <c r="R31" s="17"/>
      <c r="S31" s="20"/>
      <c r="T31" s="17"/>
      <c r="U31" s="17"/>
      <c r="V31" s="17"/>
      <c r="W31" s="17"/>
      <c r="X31" s="20"/>
      <c r="Y31" s="20"/>
      <c r="Z31" s="20"/>
    </row>
    <row r="32" ht="12.75" customHeight="1"/>
    <row r="33" spans="25:26" ht="12.75" customHeight="1">
      <c r="Y33" s="32"/>
      <c r="Z33" s="7"/>
    </row>
    <row r="34" ht="12.75" customHeight="1">
      <c r="Y34" s="7"/>
    </row>
    <row r="35" ht="12.75" customHeight="1"/>
    <row r="36" ht="12.75" customHeight="1"/>
    <row r="37" ht="12.75" customHeight="1"/>
    <row r="38" ht="12.75" customHeight="1"/>
    <row r="39" ht="12.75" customHeight="1"/>
  </sheetData>
  <sheetProtection/>
  <autoFilter ref="B7:Z30"/>
  <mergeCells count="4">
    <mergeCell ref="A1:C1"/>
    <mergeCell ref="A2:C2"/>
    <mergeCell ref="A3:B3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Лаппо</dc:creator>
  <cp:keywords/>
  <dc:description/>
  <cp:lastModifiedBy>Никита Лаппо</cp:lastModifiedBy>
  <dcterms:created xsi:type="dcterms:W3CDTF">2012-06-09T14:37:18Z</dcterms:created>
  <dcterms:modified xsi:type="dcterms:W3CDTF">2012-06-14T16:39:22Z</dcterms:modified>
  <cp:category/>
  <cp:version/>
  <cp:contentType/>
  <cp:contentStatus/>
</cp:coreProperties>
</file>